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PHDivision\CLPHS\Contracts\FY2027 CORE Contract\Funding\"/>
    </mc:Choice>
  </mc:AlternateContent>
  <xr:revisionPtr revIDLastSave="0" documentId="8_{2B00FC2D-A36F-4A1F-A7F1-24144F6C9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Titles" localSheetId="0">'2026'!$1:$4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2" i="1" l="1"/>
  <c r="Q97" i="1"/>
  <c r="Q88" i="1"/>
  <c r="Q89" i="1"/>
  <c r="Q87" i="1"/>
  <c r="Q7" i="1"/>
  <c r="Q8" i="1"/>
  <c r="Q43" i="1"/>
  <c r="Q41" i="1"/>
  <c r="Q34" i="1"/>
  <c r="Q32" i="1"/>
  <c r="Q31" i="1"/>
  <c r="Q71" i="1" l="1"/>
  <c r="Q48" i="1"/>
  <c r="G44" i="1"/>
  <c r="H44" i="1"/>
  <c r="I44" i="1"/>
  <c r="J44" i="1"/>
  <c r="K44" i="1"/>
  <c r="L44" i="1"/>
  <c r="M44" i="1"/>
  <c r="N44" i="1"/>
  <c r="O44" i="1"/>
  <c r="P44" i="1"/>
  <c r="Q44" i="1"/>
  <c r="F44" i="1"/>
  <c r="Q56" i="1"/>
  <c r="G56" i="1"/>
  <c r="H56" i="1"/>
  <c r="I56" i="1"/>
  <c r="J56" i="1"/>
  <c r="K56" i="1"/>
  <c r="L56" i="1"/>
  <c r="M56" i="1"/>
  <c r="N56" i="1"/>
  <c r="O56" i="1"/>
  <c r="P56" i="1"/>
  <c r="F56" i="1"/>
  <c r="F55" i="1"/>
  <c r="B6" i="1" l="1"/>
  <c r="M6" i="1" s="1"/>
  <c r="B7" i="1"/>
  <c r="M7" i="1" s="1"/>
  <c r="B8" i="1"/>
  <c r="G8" i="1" s="1"/>
  <c r="B9" i="1"/>
  <c r="F9" i="1" s="1"/>
  <c r="B10" i="1"/>
  <c r="K10" i="1" s="1"/>
  <c r="B11" i="1"/>
  <c r="L11" i="1" s="1"/>
  <c r="B12" i="1"/>
  <c r="F12" i="1" s="1"/>
  <c r="B13" i="1"/>
  <c r="J13" i="1" s="1"/>
  <c r="B28" i="1"/>
  <c r="G28" i="1" s="1"/>
  <c r="B104" i="1"/>
  <c r="G104" i="1" s="1"/>
  <c r="B14" i="1"/>
  <c r="J14" i="1" s="1"/>
  <c r="B15" i="1"/>
  <c r="F15" i="1" s="1"/>
  <c r="B16" i="1"/>
  <c r="M16" i="1" s="1"/>
  <c r="B17" i="1"/>
  <c r="J17" i="1" s="1"/>
  <c r="B18" i="1"/>
  <c r="F18" i="1" s="1"/>
  <c r="B19" i="1"/>
  <c r="J19" i="1" s="1"/>
  <c r="B20" i="1"/>
  <c r="I20" i="1" s="1"/>
  <c r="B21" i="1"/>
  <c r="K21" i="1" s="1"/>
  <c r="B22" i="1"/>
  <c r="I22" i="1" s="1"/>
  <c r="B23" i="1"/>
  <c r="F23" i="1" s="1"/>
  <c r="B24" i="1"/>
  <c r="K24" i="1" s="1"/>
  <c r="B25" i="1"/>
  <c r="L25" i="1" s="1"/>
  <c r="B26" i="1"/>
  <c r="F26" i="1" s="1"/>
  <c r="B27" i="1"/>
  <c r="L27" i="1" s="1"/>
  <c r="B29" i="1"/>
  <c r="F29" i="1" s="1"/>
  <c r="B30" i="1"/>
  <c r="I30" i="1" s="1"/>
  <c r="B31" i="1"/>
  <c r="B32" i="1"/>
  <c r="K32" i="1" s="1"/>
  <c r="B33" i="1"/>
  <c r="M33" i="1" s="1"/>
  <c r="B34" i="1"/>
  <c r="M34" i="1" s="1"/>
  <c r="B35" i="1"/>
  <c r="G35" i="1" s="1"/>
  <c r="B36" i="1"/>
  <c r="J36" i="1" s="1"/>
  <c r="B37" i="1"/>
  <c r="H37" i="1" s="1"/>
  <c r="B38" i="1"/>
  <c r="H38" i="1" s="1"/>
  <c r="B39" i="1"/>
  <c r="I39" i="1" s="1"/>
  <c r="B100" i="1"/>
  <c r="K100" i="1" s="1"/>
  <c r="B40" i="1"/>
  <c r="M40" i="1" s="1"/>
  <c r="B41" i="1"/>
  <c r="J41" i="1" s="1"/>
  <c r="B42" i="1"/>
  <c r="G42" i="1" s="1"/>
  <c r="B43" i="1"/>
  <c r="J43" i="1" s="1"/>
  <c r="B44" i="1"/>
  <c r="B45" i="1"/>
  <c r="L45" i="1" s="1"/>
  <c r="B46" i="1"/>
  <c r="G46" i="1" s="1"/>
  <c r="B47" i="1"/>
  <c r="K47" i="1" s="1"/>
  <c r="B48" i="1"/>
  <c r="F48" i="1" s="1"/>
  <c r="B49" i="1"/>
  <c r="M49" i="1" s="1"/>
  <c r="B50" i="1"/>
  <c r="F50" i="1" s="1"/>
  <c r="B51" i="1"/>
  <c r="J51" i="1" s="1"/>
  <c r="B52" i="1"/>
  <c r="M52" i="1" s="1"/>
  <c r="B53" i="1"/>
  <c r="F53" i="1" s="1"/>
  <c r="B54" i="1"/>
  <c r="J54" i="1" s="1"/>
  <c r="B55" i="1"/>
  <c r="M55" i="1" s="1"/>
  <c r="B56" i="1"/>
  <c r="B57" i="1"/>
  <c r="J57" i="1" s="1"/>
  <c r="B58" i="1"/>
  <c r="F58" i="1" s="1"/>
  <c r="B59" i="1"/>
  <c r="J59" i="1" s="1"/>
  <c r="B60" i="1"/>
  <c r="O60" i="1" s="1"/>
  <c r="B61" i="1"/>
  <c r="Q61" i="1" s="1"/>
  <c r="B62" i="1"/>
  <c r="F62" i="1" s="1"/>
  <c r="B63" i="1"/>
  <c r="J63" i="1" s="1"/>
  <c r="B64" i="1"/>
  <c r="F64" i="1" s="1"/>
  <c r="B65" i="1"/>
  <c r="K65" i="1" s="1"/>
  <c r="B66" i="1"/>
  <c r="F66" i="1" s="1"/>
  <c r="B67" i="1"/>
  <c r="J67" i="1" s="1"/>
  <c r="B68" i="1"/>
  <c r="J68" i="1" s="1"/>
  <c r="B69" i="1"/>
  <c r="F69" i="1" s="1"/>
  <c r="B70" i="1"/>
  <c r="K70" i="1" s="1"/>
  <c r="B71" i="1"/>
  <c r="J71" i="1" s="1"/>
  <c r="B72" i="1"/>
  <c r="M72" i="1" s="1"/>
  <c r="B73" i="1"/>
  <c r="M73" i="1" s="1"/>
  <c r="B74" i="1"/>
  <c r="F74" i="1" s="1"/>
  <c r="B75" i="1"/>
  <c r="L75" i="1" s="1"/>
  <c r="B76" i="1"/>
  <c r="F76" i="1" s="1"/>
  <c r="B77" i="1"/>
  <c r="G77" i="1" s="1"/>
  <c r="B78" i="1"/>
  <c r="L78" i="1" s="1"/>
  <c r="B79" i="1"/>
  <c r="H79" i="1" s="1"/>
  <c r="B80" i="1"/>
  <c r="K80" i="1" s="1"/>
  <c r="B81" i="1"/>
  <c r="K81" i="1" s="1"/>
  <c r="B82" i="1"/>
  <c r="F82" i="1" s="1"/>
  <c r="B83" i="1"/>
  <c r="J83" i="1" s="1"/>
  <c r="B84" i="1"/>
  <c r="F84" i="1" s="1"/>
  <c r="B85" i="1"/>
  <c r="Q85" i="1" s="1"/>
  <c r="B86" i="1"/>
  <c r="L86" i="1" s="1"/>
  <c r="B87" i="1"/>
  <c r="M87" i="1" s="1"/>
  <c r="B88" i="1"/>
  <c r="L88" i="1" s="1"/>
  <c r="B89" i="1"/>
  <c r="G89" i="1" s="1"/>
  <c r="B90" i="1"/>
  <c r="F90" i="1" s="1"/>
  <c r="B91" i="1"/>
  <c r="J91" i="1" s="1"/>
  <c r="B92" i="1"/>
  <c r="L92" i="1" s="1"/>
  <c r="B93" i="1"/>
  <c r="Q93" i="1" s="1"/>
  <c r="B94" i="1"/>
  <c r="K94" i="1" s="1"/>
  <c r="B95" i="1"/>
  <c r="J95" i="1" s="1"/>
  <c r="B96" i="1"/>
  <c r="J96" i="1" s="1"/>
  <c r="B97" i="1"/>
  <c r="J97" i="1" s="1"/>
  <c r="B98" i="1"/>
  <c r="F98" i="1" s="1"/>
  <c r="B99" i="1"/>
  <c r="J99" i="1" s="1"/>
  <c r="B101" i="1"/>
  <c r="Q101" i="1" s="1"/>
  <c r="B102" i="1"/>
  <c r="B103" i="1"/>
  <c r="I103" i="1" s="1"/>
  <c r="B105" i="1"/>
  <c r="G105" i="1" s="1"/>
  <c r="B106" i="1"/>
  <c r="G106" i="1" s="1"/>
  <c r="B107" i="1"/>
  <c r="K107" i="1" s="1"/>
  <c r="B108" i="1"/>
  <c r="G108" i="1" s="1"/>
  <c r="B109" i="1"/>
  <c r="J109" i="1" s="1"/>
  <c r="B110" i="1"/>
  <c r="J110" i="1" s="1"/>
  <c r="B111" i="1"/>
  <c r="Q111" i="1" s="1"/>
  <c r="B112" i="1"/>
  <c r="G112" i="1" s="1"/>
  <c r="B114" i="1"/>
  <c r="K114" i="1" s="1"/>
  <c r="B115" i="1"/>
  <c r="G115" i="1" s="1"/>
  <c r="B116" i="1"/>
  <c r="G116" i="1" s="1"/>
  <c r="B117" i="1"/>
  <c r="F117" i="1" s="1"/>
  <c r="B118" i="1"/>
  <c r="J118" i="1" s="1"/>
  <c r="B113" i="1"/>
  <c r="Q113" i="1" s="1"/>
  <c r="B5" i="1"/>
  <c r="I5" i="1" s="1"/>
  <c r="N6" i="1"/>
  <c r="N7" i="1"/>
  <c r="O7" i="1"/>
  <c r="M9" i="1"/>
  <c r="F10" i="1"/>
  <c r="H10" i="1"/>
  <c r="I10" i="1"/>
  <c r="J10" i="1"/>
  <c r="N10" i="1"/>
  <c r="P10" i="1"/>
  <c r="I14" i="1"/>
  <c r="J16" i="1"/>
  <c r="K16" i="1"/>
  <c r="L16" i="1"/>
  <c r="J21" i="1"/>
  <c r="M21" i="1"/>
  <c r="F24" i="1"/>
  <c r="H24" i="1"/>
  <c r="I24" i="1"/>
  <c r="J24" i="1"/>
  <c r="N24" i="1"/>
  <c r="P24" i="1"/>
  <c r="Q24" i="1"/>
  <c r="M29" i="1"/>
  <c r="G30" i="1"/>
  <c r="P30" i="1"/>
  <c r="L32" i="1"/>
  <c r="G37" i="1"/>
  <c r="O37" i="1"/>
  <c r="N38" i="1"/>
  <c r="O38" i="1"/>
  <c r="J100" i="1"/>
  <c r="J40" i="1"/>
  <c r="K40" i="1"/>
  <c r="L40" i="1"/>
  <c r="O47" i="1"/>
  <c r="L48" i="1"/>
  <c r="L52" i="1"/>
  <c r="P53" i="1"/>
  <c r="I54" i="1"/>
  <c r="K55" i="1"/>
  <c r="P55" i="1"/>
  <c r="I60" i="1"/>
  <c r="G61" i="1"/>
  <c r="H61" i="1"/>
  <c r="O61" i="1"/>
  <c r="P61" i="1"/>
  <c r="I63" i="1"/>
  <c r="K64" i="1"/>
  <c r="L64" i="1"/>
  <c r="M64" i="1"/>
  <c r="O68" i="1"/>
  <c r="M69" i="1"/>
  <c r="N69" i="1"/>
  <c r="M76" i="1"/>
  <c r="L79" i="1"/>
  <c r="M84" i="1"/>
  <c r="F85" i="1"/>
  <c r="G85" i="1"/>
  <c r="N85" i="1"/>
  <c r="O85" i="1"/>
  <c r="I88" i="1"/>
  <c r="J88" i="1"/>
  <c r="K88" i="1"/>
  <c r="M88" i="1"/>
  <c r="J93" i="1"/>
  <c r="K93" i="1"/>
  <c r="L94" i="1"/>
  <c r="J101" i="1"/>
  <c r="I102" i="1"/>
  <c r="J102" i="1"/>
  <c r="M103" i="1"/>
  <c r="K105" i="1"/>
  <c r="P105" i="1"/>
  <c r="F106" i="1"/>
  <c r="L106" i="1"/>
  <c r="M106" i="1"/>
  <c r="N106" i="1"/>
  <c r="K111" i="1"/>
  <c r="L111" i="1"/>
  <c r="P112" i="1"/>
  <c r="F114" i="1"/>
  <c r="J114" i="1"/>
  <c r="N114" i="1"/>
  <c r="I115" i="1"/>
  <c r="L115" i="1"/>
  <c r="O115" i="1"/>
  <c r="M113" i="1"/>
  <c r="F116" i="1" l="1"/>
  <c r="I110" i="1"/>
  <c r="I95" i="1"/>
  <c r="P95" i="1"/>
  <c r="G87" i="1"/>
  <c r="L87" i="1"/>
  <c r="P31" i="1"/>
  <c r="F31" i="1"/>
  <c r="J31" i="1"/>
  <c r="L31" i="1"/>
  <c r="M31" i="1"/>
  <c r="N31" i="1"/>
  <c r="O31" i="1"/>
  <c r="G31" i="1"/>
  <c r="H31" i="1"/>
  <c r="I31" i="1"/>
  <c r="K31" i="1"/>
  <c r="N71" i="1"/>
  <c r="F71" i="1"/>
  <c r="O107" i="1"/>
  <c r="I25" i="1"/>
  <c r="N107" i="1"/>
  <c r="H25" i="1"/>
  <c r="H107" i="1"/>
  <c r="N89" i="1"/>
  <c r="L90" i="1"/>
  <c r="Q114" i="1"/>
  <c r="I114" i="1"/>
  <c r="O105" i="1"/>
  <c r="H95" i="1"/>
  <c r="J87" i="1"/>
  <c r="I71" i="1"/>
  <c r="O55" i="1"/>
  <c r="I100" i="1"/>
  <c r="J32" i="1"/>
  <c r="M23" i="1"/>
  <c r="L9" i="1"/>
  <c r="P114" i="1"/>
  <c r="H114" i="1"/>
  <c r="N105" i="1"/>
  <c r="F95" i="1"/>
  <c r="I87" i="1"/>
  <c r="O79" i="1"/>
  <c r="H71" i="1"/>
  <c r="N55" i="1"/>
  <c r="G100" i="1"/>
  <c r="I32" i="1"/>
  <c r="L23" i="1"/>
  <c r="J9" i="1"/>
  <c r="O114" i="1"/>
  <c r="G114" i="1"/>
  <c r="M105" i="1"/>
  <c r="Q95" i="1"/>
  <c r="H87" i="1"/>
  <c r="N79" i="1"/>
  <c r="G71" i="1"/>
  <c r="N63" i="1"/>
  <c r="L55" i="1"/>
  <c r="Q47" i="1"/>
  <c r="G32" i="1"/>
  <c r="J23" i="1"/>
  <c r="M114" i="1"/>
  <c r="H105" i="1"/>
  <c r="O95" i="1"/>
  <c r="P87" i="1"/>
  <c r="G79" i="1"/>
  <c r="H63" i="1"/>
  <c r="I55" i="1"/>
  <c r="J47" i="1"/>
  <c r="Q100" i="1"/>
  <c r="L114" i="1"/>
  <c r="F105" i="1"/>
  <c r="N95" i="1"/>
  <c r="O87" i="1"/>
  <c r="F79" i="1"/>
  <c r="F63" i="1"/>
  <c r="H55" i="1"/>
  <c r="I47" i="1"/>
  <c r="O100" i="1"/>
  <c r="K95" i="1"/>
  <c r="N87" i="1"/>
  <c r="Q55" i="1"/>
  <c r="G47" i="1"/>
  <c r="L100" i="1"/>
  <c r="O32" i="1"/>
  <c r="O75" i="1"/>
  <c r="I83" i="1"/>
  <c r="K5" i="1"/>
  <c r="O27" i="1"/>
  <c r="Q118" i="1"/>
  <c r="I118" i="1"/>
  <c r="I51" i="1"/>
  <c r="L112" i="1"/>
  <c r="K112" i="1"/>
  <c r="J111" i="1"/>
  <c r="P102" i="1"/>
  <c r="H102" i="1"/>
  <c r="G94" i="1"/>
  <c r="I93" i="1"/>
  <c r="M85" i="1"/>
  <c r="G78" i="1"/>
  <c r="L69" i="1"/>
  <c r="N61" i="1"/>
  <c r="F61" i="1"/>
  <c r="M53" i="1"/>
  <c r="O39" i="1"/>
  <c r="J38" i="1"/>
  <c r="O30" i="1"/>
  <c r="I21" i="1"/>
  <c r="N104" i="1"/>
  <c r="L7" i="1"/>
  <c r="H94" i="1"/>
  <c r="H112" i="1"/>
  <c r="I111" i="1"/>
  <c r="O102" i="1"/>
  <c r="G102" i="1"/>
  <c r="P93" i="1"/>
  <c r="H93" i="1"/>
  <c r="L85" i="1"/>
  <c r="O77" i="1"/>
  <c r="K69" i="1"/>
  <c r="M61" i="1"/>
  <c r="K53" i="1"/>
  <c r="L39" i="1"/>
  <c r="G38" i="1"/>
  <c r="N30" i="1"/>
  <c r="M104" i="1"/>
  <c r="K7" i="1"/>
  <c r="Q21" i="1"/>
  <c r="F103" i="1"/>
  <c r="P39" i="1"/>
  <c r="P111" i="1"/>
  <c r="H111" i="1"/>
  <c r="N102" i="1"/>
  <c r="F102" i="1"/>
  <c r="O93" i="1"/>
  <c r="G93" i="1"/>
  <c r="K85" i="1"/>
  <c r="L77" i="1"/>
  <c r="J69" i="1"/>
  <c r="L61" i="1"/>
  <c r="H53" i="1"/>
  <c r="J39" i="1"/>
  <c r="F38" i="1"/>
  <c r="L30" i="1"/>
  <c r="I104" i="1"/>
  <c r="G7" i="1"/>
  <c r="O111" i="1"/>
  <c r="G111" i="1"/>
  <c r="M102" i="1"/>
  <c r="N93" i="1"/>
  <c r="F93" i="1"/>
  <c r="O86" i="1"/>
  <c r="J85" i="1"/>
  <c r="I77" i="1"/>
  <c r="H69" i="1"/>
  <c r="K61" i="1"/>
  <c r="I45" i="1"/>
  <c r="H39" i="1"/>
  <c r="K30" i="1"/>
  <c r="F104" i="1"/>
  <c r="F7" i="1"/>
  <c r="Q67" i="1"/>
  <c r="O78" i="1"/>
  <c r="N111" i="1"/>
  <c r="F111" i="1"/>
  <c r="Q103" i="1"/>
  <c r="L102" i="1"/>
  <c r="P94" i="1"/>
  <c r="M93" i="1"/>
  <c r="I86" i="1"/>
  <c r="I85" i="1"/>
  <c r="P69" i="1"/>
  <c r="G69" i="1"/>
  <c r="J61" i="1"/>
  <c r="G39" i="1"/>
  <c r="J30" i="1"/>
  <c r="P14" i="1"/>
  <c r="Q69" i="1"/>
  <c r="H14" i="1"/>
  <c r="M111" i="1"/>
  <c r="P103" i="1"/>
  <c r="K102" i="1"/>
  <c r="O94" i="1"/>
  <c r="L93" i="1"/>
  <c r="P85" i="1"/>
  <c r="H85" i="1"/>
  <c r="O69" i="1"/>
  <c r="M62" i="1"/>
  <c r="I61" i="1"/>
  <c r="Q54" i="1"/>
  <c r="P38" i="1"/>
  <c r="H30" i="1"/>
  <c r="G22" i="1"/>
  <c r="M14" i="1"/>
  <c r="F8" i="1"/>
  <c r="M5" i="1"/>
  <c r="Q81" i="1"/>
  <c r="L113" i="1"/>
  <c r="I101" i="1"/>
  <c r="L76" i="1"/>
  <c r="F37" i="1"/>
  <c r="P20" i="1"/>
  <c r="N37" i="1"/>
  <c r="G110" i="1"/>
  <c r="K84" i="1"/>
  <c r="K76" i="1"/>
  <c r="J52" i="1"/>
  <c r="O28" i="1"/>
  <c r="J113" i="1"/>
  <c r="N110" i="1"/>
  <c r="F110" i="1"/>
  <c r="O101" i="1"/>
  <c r="G101" i="1"/>
  <c r="J84" i="1"/>
  <c r="J76" i="1"/>
  <c r="G68" i="1"/>
  <c r="I52" i="1"/>
  <c r="L37" i="1"/>
  <c r="J29" i="1"/>
  <c r="L20" i="1"/>
  <c r="L28" i="1"/>
  <c r="J6" i="1"/>
  <c r="Q23" i="1"/>
  <c r="Q83" i="1"/>
  <c r="P110" i="1"/>
  <c r="L84" i="1"/>
  <c r="K52" i="1"/>
  <c r="L29" i="1"/>
  <c r="K113" i="1"/>
  <c r="P101" i="1"/>
  <c r="I68" i="1"/>
  <c r="K6" i="1"/>
  <c r="Q84" i="1"/>
  <c r="I84" i="1"/>
  <c r="Q76" i="1"/>
  <c r="I76" i="1"/>
  <c r="P52" i="1"/>
  <c r="H52" i="1"/>
  <c r="K37" i="1"/>
  <c r="Q29" i="1"/>
  <c r="I29" i="1"/>
  <c r="J20" i="1"/>
  <c r="I28" i="1"/>
  <c r="F6" i="1"/>
  <c r="Q94" i="1"/>
  <c r="H110" i="1"/>
  <c r="Q13" i="1"/>
  <c r="F101" i="1"/>
  <c r="H113" i="1"/>
  <c r="L110" i="1"/>
  <c r="M101" i="1"/>
  <c r="I99" i="1"/>
  <c r="P84" i="1"/>
  <c r="H84" i="1"/>
  <c r="P76" i="1"/>
  <c r="H76" i="1"/>
  <c r="O52" i="1"/>
  <c r="G52" i="1"/>
  <c r="J37" i="1"/>
  <c r="P29" i="1"/>
  <c r="H29" i="1"/>
  <c r="H20" i="1"/>
  <c r="Q36" i="1"/>
  <c r="Q96" i="1"/>
  <c r="K68" i="1"/>
  <c r="G60" i="1"/>
  <c r="H101" i="1"/>
  <c r="I59" i="1"/>
  <c r="O20" i="1"/>
  <c r="I113" i="1"/>
  <c r="M110" i="1"/>
  <c r="I109" i="1"/>
  <c r="N101" i="1"/>
  <c r="O113" i="1"/>
  <c r="K110" i="1"/>
  <c r="L101" i="1"/>
  <c r="M92" i="1"/>
  <c r="O84" i="1"/>
  <c r="G84" i="1"/>
  <c r="O76" i="1"/>
  <c r="G76" i="1"/>
  <c r="N52" i="1"/>
  <c r="F52" i="1"/>
  <c r="Q37" i="1"/>
  <c r="I37" i="1"/>
  <c r="O29" i="1"/>
  <c r="G29" i="1"/>
  <c r="G20" i="1"/>
  <c r="P6" i="1"/>
  <c r="Q52" i="1"/>
  <c r="Q110" i="1"/>
  <c r="L6" i="1"/>
  <c r="O110" i="1"/>
  <c r="M37" i="1"/>
  <c r="K29" i="1"/>
  <c r="P113" i="1"/>
  <c r="G113" i="1"/>
  <c r="N113" i="1"/>
  <c r="F113" i="1"/>
  <c r="K101" i="1"/>
  <c r="K92" i="1"/>
  <c r="N84" i="1"/>
  <c r="N76" i="1"/>
  <c r="Q68" i="1"/>
  <c r="L60" i="1"/>
  <c r="Q51" i="1"/>
  <c r="P37" i="1"/>
  <c r="N29" i="1"/>
  <c r="O6" i="1"/>
  <c r="Q53" i="1"/>
  <c r="K57" i="1"/>
  <c r="N112" i="1"/>
  <c r="F112" i="1"/>
  <c r="Q107" i="1"/>
  <c r="H103" i="1"/>
  <c r="J94" i="1"/>
  <c r="N46" i="1"/>
  <c r="K25" i="1"/>
  <c r="O5" i="1"/>
  <c r="Q9" i="1"/>
  <c r="Q19" i="1"/>
  <c r="Q46" i="1"/>
  <c r="Q65" i="1"/>
  <c r="Q79" i="1"/>
  <c r="Q92" i="1"/>
  <c r="Q105" i="1"/>
  <c r="J46" i="1"/>
  <c r="M112" i="1"/>
  <c r="P107" i="1"/>
  <c r="G103" i="1"/>
  <c r="I94" i="1"/>
  <c r="L49" i="1"/>
  <c r="M46" i="1"/>
  <c r="J25" i="1"/>
  <c r="N5" i="1"/>
  <c r="Q5" i="1"/>
  <c r="Q10" i="1"/>
  <c r="Q20" i="1"/>
  <c r="Q33" i="1"/>
  <c r="Q49" i="1"/>
  <c r="Q66" i="1"/>
  <c r="Q80" i="1"/>
  <c r="Q109" i="1"/>
  <c r="Q12" i="1"/>
  <c r="F46" i="1"/>
  <c r="J112" i="1"/>
  <c r="J107" i="1"/>
  <c r="O103" i="1"/>
  <c r="N94" i="1"/>
  <c r="F94" i="1"/>
  <c r="F89" i="1"/>
  <c r="G86" i="1"/>
  <c r="K78" i="1"/>
  <c r="L62" i="1"/>
  <c r="O54" i="1"/>
  <c r="H5" i="1"/>
  <c r="Q104" i="1"/>
  <c r="Q25" i="1"/>
  <c r="Q38" i="1"/>
  <c r="Q59" i="1"/>
  <c r="Q70" i="1"/>
  <c r="Q112" i="1"/>
  <c r="N116" i="1"/>
  <c r="I112" i="1"/>
  <c r="I107" i="1"/>
  <c r="N103" i="1"/>
  <c r="M94" i="1"/>
  <c r="J81" i="1"/>
  <c r="J78" i="1"/>
  <c r="G70" i="1"/>
  <c r="I62" i="1"/>
  <c r="Q57" i="1"/>
  <c r="M54" i="1"/>
  <c r="G5" i="1"/>
  <c r="Q6" i="1"/>
  <c r="Q26" i="1"/>
  <c r="Q40" i="1"/>
  <c r="Q72" i="1"/>
  <c r="Q99" i="1"/>
  <c r="Q14" i="1"/>
  <c r="Q30" i="1"/>
  <c r="Q62" i="1"/>
  <c r="Q73" i="1"/>
  <c r="Q90" i="1"/>
  <c r="O112" i="1"/>
  <c r="K103" i="1"/>
  <c r="I57" i="1"/>
  <c r="G54" i="1"/>
  <c r="L34" i="1"/>
  <c r="P25" i="1"/>
  <c r="K11" i="1"/>
  <c r="P5" i="1"/>
  <c r="Q18" i="1"/>
  <c r="Q63" i="1"/>
  <c r="Q78" i="1"/>
  <c r="Q91" i="1"/>
  <c r="M117" i="1"/>
  <c r="L117" i="1"/>
  <c r="M116" i="1"/>
  <c r="L116" i="1"/>
  <c r="K116" i="1"/>
  <c r="J116" i="1"/>
  <c r="Q116" i="1"/>
  <c r="I116" i="1"/>
  <c r="H116" i="1"/>
  <c r="P116" i="1"/>
  <c r="O116" i="1"/>
  <c r="G107" i="1"/>
  <c r="F107" i="1"/>
  <c r="M107" i="1"/>
  <c r="L107" i="1"/>
  <c r="K106" i="1"/>
  <c r="J106" i="1"/>
  <c r="Q106" i="1"/>
  <c r="I106" i="1"/>
  <c r="P106" i="1"/>
  <c r="H106" i="1"/>
  <c r="O106" i="1"/>
  <c r="L105" i="1"/>
  <c r="J105" i="1"/>
  <c r="I105" i="1"/>
  <c r="L103" i="1"/>
  <c r="J103" i="1"/>
  <c r="M98" i="1"/>
  <c r="L98" i="1"/>
  <c r="I97" i="1"/>
  <c r="O97" i="1"/>
  <c r="G97" i="1"/>
  <c r="P97" i="1"/>
  <c r="N97" i="1"/>
  <c r="F97" i="1"/>
  <c r="H97" i="1"/>
  <c r="M97" i="1"/>
  <c r="L97" i="1"/>
  <c r="K97" i="1"/>
  <c r="I96" i="1"/>
  <c r="P96" i="1"/>
  <c r="H96" i="1"/>
  <c r="G96" i="1"/>
  <c r="N96" i="1"/>
  <c r="F96" i="1"/>
  <c r="M96" i="1"/>
  <c r="L96" i="1"/>
  <c r="K96" i="1"/>
  <c r="O96" i="1"/>
  <c r="G95" i="1"/>
  <c r="M95" i="1"/>
  <c r="L95" i="1"/>
  <c r="J92" i="1"/>
  <c r="I92" i="1"/>
  <c r="P92" i="1"/>
  <c r="H92" i="1"/>
  <c r="O92" i="1"/>
  <c r="G92" i="1"/>
  <c r="N92" i="1"/>
  <c r="F92" i="1"/>
  <c r="I91" i="1"/>
  <c r="M90" i="1"/>
  <c r="L89" i="1"/>
  <c r="K89" i="1"/>
  <c r="J89" i="1"/>
  <c r="I89" i="1"/>
  <c r="P89" i="1"/>
  <c r="H89" i="1"/>
  <c r="M89" i="1"/>
  <c r="O89" i="1"/>
  <c r="P88" i="1"/>
  <c r="H88" i="1"/>
  <c r="O88" i="1"/>
  <c r="G88" i="1"/>
  <c r="N88" i="1"/>
  <c r="F88" i="1"/>
  <c r="K87" i="1"/>
  <c r="F87" i="1"/>
  <c r="L82" i="1"/>
  <c r="M82" i="1"/>
  <c r="I81" i="1"/>
  <c r="P81" i="1"/>
  <c r="H81" i="1"/>
  <c r="O81" i="1"/>
  <c r="G81" i="1"/>
  <c r="N81" i="1"/>
  <c r="F81" i="1"/>
  <c r="M81" i="1"/>
  <c r="L81" i="1"/>
  <c r="J80" i="1"/>
  <c r="I80" i="1"/>
  <c r="O80" i="1"/>
  <c r="G80" i="1"/>
  <c r="N80" i="1"/>
  <c r="F80" i="1"/>
  <c r="M80" i="1"/>
  <c r="H80" i="1"/>
  <c r="L80" i="1"/>
  <c r="P80" i="1"/>
  <c r="M79" i="1"/>
  <c r="K79" i="1"/>
  <c r="J79" i="1"/>
  <c r="I79" i="1"/>
  <c r="P79" i="1"/>
  <c r="I78" i="1"/>
  <c r="P78" i="1"/>
  <c r="H78" i="1"/>
  <c r="N78" i="1"/>
  <c r="F78" i="1"/>
  <c r="M78" i="1"/>
  <c r="M74" i="1"/>
  <c r="L74" i="1"/>
  <c r="L73" i="1"/>
  <c r="I73" i="1"/>
  <c r="P73" i="1"/>
  <c r="H73" i="1"/>
  <c r="O73" i="1"/>
  <c r="G73" i="1"/>
  <c r="J73" i="1"/>
  <c r="N73" i="1"/>
  <c r="F73" i="1"/>
  <c r="K73" i="1"/>
  <c r="L72" i="1"/>
  <c r="K72" i="1"/>
  <c r="J72" i="1"/>
  <c r="I72" i="1"/>
  <c r="P72" i="1"/>
  <c r="H72" i="1"/>
  <c r="O72" i="1"/>
  <c r="G72" i="1"/>
  <c r="N72" i="1"/>
  <c r="F72" i="1"/>
  <c r="P71" i="1"/>
  <c r="O71" i="1"/>
  <c r="M71" i="1"/>
  <c r="L71" i="1"/>
  <c r="K71" i="1"/>
  <c r="O70" i="1"/>
  <c r="J70" i="1"/>
  <c r="I70" i="1"/>
  <c r="H70" i="1"/>
  <c r="P70" i="1"/>
  <c r="L70" i="1"/>
  <c r="N70" i="1"/>
  <c r="F70" i="1"/>
  <c r="M70" i="1"/>
  <c r="I69" i="1"/>
  <c r="P68" i="1"/>
  <c r="H68" i="1"/>
  <c r="N68" i="1"/>
  <c r="F68" i="1"/>
  <c r="M68" i="1"/>
  <c r="L68" i="1"/>
  <c r="I67" i="1"/>
  <c r="M66" i="1"/>
  <c r="L66" i="1"/>
  <c r="J65" i="1"/>
  <c r="I65" i="1"/>
  <c r="P65" i="1"/>
  <c r="H65" i="1"/>
  <c r="O65" i="1"/>
  <c r="G65" i="1"/>
  <c r="N65" i="1"/>
  <c r="F65" i="1"/>
  <c r="M65" i="1"/>
  <c r="L65" i="1"/>
  <c r="J64" i="1"/>
  <c r="Q64" i="1"/>
  <c r="I64" i="1"/>
  <c r="P64" i="1"/>
  <c r="H64" i="1"/>
  <c r="O64" i="1"/>
  <c r="G64" i="1"/>
  <c r="N64" i="1"/>
  <c r="G63" i="1"/>
  <c r="P63" i="1"/>
  <c r="O63" i="1"/>
  <c r="M63" i="1"/>
  <c r="L63" i="1"/>
  <c r="K63" i="1"/>
  <c r="K62" i="1"/>
  <c r="J62" i="1"/>
  <c r="P62" i="1"/>
  <c r="H62" i="1"/>
  <c r="O62" i="1"/>
  <c r="G62" i="1"/>
  <c r="N62" i="1"/>
  <c r="L58" i="1"/>
  <c r="M58" i="1"/>
  <c r="H57" i="1"/>
  <c r="O57" i="1"/>
  <c r="G57" i="1"/>
  <c r="N57" i="1"/>
  <c r="F57" i="1"/>
  <c r="P57" i="1"/>
  <c r="M57" i="1"/>
  <c r="L57" i="1"/>
  <c r="J55" i="1"/>
  <c r="G55" i="1"/>
  <c r="P54" i="1"/>
  <c r="H54" i="1"/>
  <c r="N54" i="1"/>
  <c r="F54" i="1"/>
  <c r="L54" i="1"/>
  <c r="K54" i="1"/>
  <c r="L53" i="1"/>
  <c r="J53" i="1"/>
  <c r="I53" i="1"/>
  <c r="O53" i="1"/>
  <c r="G53" i="1"/>
  <c r="N53" i="1"/>
  <c r="M50" i="1"/>
  <c r="L50" i="1"/>
  <c r="K49" i="1"/>
  <c r="J49" i="1"/>
  <c r="I49" i="1"/>
  <c r="P49" i="1"/>
  <c r="H49" i="1"/>
  <c r="O49" i="1"/>
  <c r="G49" i="1"/>
  <c r="N49" i="1"/>
  <c r="F49" i="1"/>
  <c r="M48" i="1"/>
  <c r="K48" i="1"/>
  <c r="J48" i="1"/>
  <c r="I48" i="1"/>
  <c r="P48" i="1"/>
  <c r="H48" i="1"/>
  <c r="O48" i="1"/>
  <c r="G48" i="1"/>
  <c r="N48" i="1"/>
  <c r="P47" i="1"/>
  <c r="H47" i="1"/>
  <c r="N47" i="1"/>
  <c r="F47" i="1"/>
  <c r="M47" i="1"/>
  <c r="L47" i="1"/>
  <c r="L46" i="1"/>
  <c r="K46" i="1"/>
  <c r="I46" i="1"/>
  <c r="P46" i="1"/>
  <c r="H46" i="1"/>
  <c r="O46" i="1"/>
  <c r="G45" i="1"/>
  <c r="O45" i="1"/>
  <c r="I43" i="1"/>
  <c r="I41" i="1"/>
  <c r="O41" i="1"/>
  <c r="G41" i="1"/>
  <c r="P41" i="1"/>
  <c r="N41" i="1"/>
  <c r="F41" i="1"/>
  <c r="M41" i="1"/>
  <c r="H41" i="1"/>
  <c r="L41" i="1"/>
  <c r="K41" i="1"/>
  <c r="I40" i="1"/>
  <c r="P40" i="1"/>
  <c r="H40" i="1"/>
  <c r="O40" i="1"/>
  <c r="G40" i="1"/>
  <c r="N40" i="1"/>
  <c r="F40" i="1"/>
  <c r="P100" i="1"/>
  <c r="H100" i="1"/>
  <c r="N100" i="1"/>
  <c r="F100" i="1"/>
  <c r="M100" i="1"/>
  <c r="N39" i="1"/>
  <c r="F39" i="1"/>
  <c r="M39" i="1"/>
  <c r="K39" i="1"/>
  <c r="Q39" i="1"/>
  <c r="M38" i="1"/>
  <c r="L38" i="1"/>
  <c r="K38" i="1"/>
  <c r="I38" i="1"/>
  <c r="I36" i="1"/>
  <c r="J34" i="1"/>
  <c r="I34" i="1"/>
  <c r="P34" i="1"/>
  <c r="H34" i="1"/>
  <c r="O34" i="1"/>
  <c r="G34" i="1"/>
  <c r="K34" i="1"/>
  <c r="N34" i="1"/>
  <c r="F34" i="1"/>
  <c r="L33" i="1"/>
  <c r="K33" i="1"/>
  <c r="J33" i="1"/>
  <c r="I33" i="1"/>
  <c r="P33" i="1"/>
  <c r="H33" i="1"/>
  <c r="O33" i="1"/>
  <c r="G33" i="1"/>
  <c r="N33" i="1"/>
  <c r="F33" i="1"/>
  <c r="P32" i="1"/>
  <c r="H32" i="1"/>
  <c r="N32" i="1"/>
  <c r="F32" i="1"/>
  <c r="M32" i="1"/>
  <c r="F30" i="1"/>
  <c r="M30" i="1"/>
  <c r="M26" i="1"/>
  <c r="L26" i="1"/>
  <c r="O25" i="1"/>
  <c r="G25" i="1"/>
  <c r="N25" i="1"/>
  <c r="F25" i="1"/>
  <c r="M25" i="1"/>
  <c r="O24" i="1"/>
  <c r="G24" i="1"/>
  <c r="M24" i="1"/>
  <c r="L24" i="1"/>
  <c r="K23" i="1"/>
  <c r="I23" i="1"/>
  <c r="P23" i="1"/>
  <c r="H23" i="1"/>
  <c r="O23" i="1"/>
  <c r="G23" i="1"/>
  <c r="N23" i="1"/>
  <c r="O22" i="1"/>
  <c r="L22" i="1"/>
  <c r="P21" i="1"/>
  <c r="H21" i="1"/>
  <c r="O21" i="1"/>
  <c r="G21" i="1"/>
  <c r="N21" i="1"/>
  <c r="F21" i="1"/>
  <c r="L21" i="1"/>
  <c r="N20" i="1"/>
  <c r="F20" i="1"/>
  <c r="M20" i="1"/>
  <c r="K20" i="1"/>
  <c r="I19" i="1"/>
  <c r="M18" i="1"/>
  <c r="L18" i="1"/>
  <c r="Q17" i="1"/>
  <c r="I17" i="1"/>
  <c r="O17" i="1"/>
  <c r="G17" i="1"/>
  <c r="P17" i="1"/>
  <c r="N17" i="1"/>
  <c r="F17" i="1"/>
  <c r="M17" i="1"/>
  <c r="L17" i="1"/>
  <c r="H17" i="1"/>
  <c r="K17" i="1"/>
  <c r="Q16" i="1"/>
  <c r="I16" i="1"/>
  <c r="P16" i="1"/>
  <c r="H16" i="1"/>
  <c r="O16" i="1"/>
  <c r="G16" i="1"/>
  <c r="N16" i="1"/>
  <c r="F16" i="1"/>
  <c r="O14" i="1"/>
  <c r="G14" i="1"/>
  <c r="N14" i="1"/>
  <c r="F14" i="1"/>
  <c r="L14" i="1"/>
  <c r="K14" i="1"/>
  <c r="M15" i="1"/>
  <c r="L15" i="1"/>
  <c r="J15" i="1"/>
  <c r="K15" i="1"/>
  <c r="Q15" i="1"/>
  <c r="I15" i="1"/>
  <c r="P15" i="1"/>
  <c r="H15" i="1"/>
  <c r="O15" i="1"/>
  <c r="G15" i="1"/>
  <c r="N15" i="1"/>
  <c r="L104" i="1"/>
  <c r="K104" i="1"/>
  <c r="J104" i="1"/>
  <c r="P104" i="1"/>
  <c r="H104" i="1"/>
  <c r="O104" i="1"/>
  <c r="I13" i="1"/>
  <c r="M12" i="1"/>
  <c r="L12" i="1"/>
  <c r="Q11" i="1"/>
  <c r="I11" i="1"/>
  <c r="P11" i="1"/>
  <c r="H11" i="1"/>
  <c r="O11" i="1"/>
  <c r="G11" i="1"/>
  <c r="N11" i="1"/>
  <c r="F11" i="1"/>
  <c r="M11" i="1"/>
  <c r="J11" i="1"/>
  <c r="O10" i="1"/>
  <c r="G10" i="1"/>
  <c r="M10" i="1"/>
  <c r="L10" i="1"/>
  <c r="K9" i="1"/>
  <c r="I9" i="1"/>
  <c r="P9" i="1"/>
  <c r="H9" i="1"/>
  <c r="O9" i="1"/>
  <c r="G9" i="1"/>
  <c r="N9" i="1"/>
  <c r="N8" i="1"/>
  <c r="M8" i="1"/>
  <c r="J8" i="1"/>
  <c r="L8" i="1"/>
  <c r="K8" i="1"/>
  <c r="I8" i="1"/>
  <c r="P8" i="1"/>
  <c r="H8" i="1"/>
  <c r="O8" i="1"/>
  <c r="J7" i="1"/>
  <c r="I7" i="1"/>
  <c r="P7" i="1"/>
  <c r="H7" i="1"/>
  <c r="I6" i="1"/>
  <c r="H6" i="1"/>
  <c r="G6" i="1"/>
  <c r="H67" i="1"/>
  <c r="H51" i="1"/>
  <c r="H19" i="1"/>
  <c r="O109" i="1"/>
  <c r="G109" i="1"/>
  <c r="O99" i="1"/>
  <c r="G99" i="1"/>
  <c r="K98" i="1"/>
  <c r="O91" i="1"/>
  <c r="G91" i="1"/>
  <c r="K90" i="1"/>
  <c r="O83" i="1"/>
  <c r="G83" i="1"/>
  <c r="K82" i="1"/>
  <c r="I75" i="1"/>
  <c r="K74" i="1"/>
  <c r="O67" i="1"/>
  <c r="G67" i="1"/>
  <c r="K66" i="1"/>
  <c r="O59" i="1"/>
  <c r="G59" i="1"/>
  <c r="K58" i="1"/>
  <c r="O51" i="1"/>
  <c r="G51" i="1"/>
  <c r="K50" i="1"/>
  <c r="O43" i="1"/>
  <c r="G43" i="1"/>
  <c r="O36" i="1"/>
  <c r="G36" i="1"/>
  <c r="I27" i="1"/>
  <c r="K26" i="1"/>
  <c r="O19" i="1"/>
  <c r="G19" i="1"/>
  <c r="K18" i="1"/>
  <c r="O13" i="1"/>
  <c r="G13" i="1"/>
  <c r="K12" i="1"/>
  <c r="P118" i="1"/>
  <c r="P67" i="1"/>
  <c r="P59" i="1"/>
  <c r="N118" i="1"/>
  <c r="F99" i="1"/>
  <c r="J98" i="1"/>
  <c r="N91" i="1"/>
  <c r="F91" i="1"/>
  <c r="J90" i="1"/>
  <c r="N83" i="1"/>
  <c r="F83" i="1"/>
  <c r="J82" i="1"/>
  <c r="G75" i="1"/>
  <c r="J74" i="1"/>
  <c r="N67" i="1"/>
  <c r="F67" i="1"/>
  <c r="J66" i="1"/>
  <c r="N59" i="1"/>
  <c r="F59" i="1"/>
  <c r="J58" i="1"/>
  <c r="N51" i="1"/>
  <c r="F51" i="1"/>
  <c r="J50" i="1"/>
  <c r="N43" i="1"/>
  <c r="F43" i="1"/>
  <c r="N36" i="1"/>
  <c r="F36" i="1"/>
  <c r="G27" i="1"/>
  <c r="J26" i="1"/>
  <c r="N19" i="1"/>
  <c r="F19" i="1"/>
  <c r="J18" i="1"/>
  <c r="N13" i="1"/>
  <c r="F13" i="1"/>
  <c r="J12" i="1"/>
  <c r="H91" i="1"/>
  <c r="H83" i="1"/>
  <c r="H43" i="1"/>
  <c r="O118" i="1"/>
  <c r="K117" i="1"/>
  <c r="F109" i="1"/>
  <c r="O108" i="1"/>
  <c r="I98" i="1"/>
  <c r="M83" i="1"/>
  <c r="Q82" i="1"/>
  <c r="I82" i="1"/>
  <c r="Q74" i="1"/>
  <c r="I74" i="1"/>
  <c r="M67" i="1"/>
  <c r="I66" i="1"/>
  <c r="M59" i="1"/>
  <c r="Q58" i="1"/>
  <c r="I58" i="1"/>
  <c r="M51" i="1"/>
  <c r="Q50" i="1"/>
  <c r="I50" i="1"/>
  <c r="M43" i="1"/>
  <c r="O42" i="1"/>
  <c r="M36" i="1"/>
  <c r="O35" i="1"/>
  <c r="I26" i="1"/>
  <c r="M19" i="1"/>
  <c r="I18" i="1"/>
  <c r="M13" i="1"/>
  <c r="I12" i="1"/>
  <c r="H59" i="1"/>
  <c r="P13" i="1"/>
  <c r="J117" i="1"/>
  <c r="N109" i="1"/>
  <c r="Q117" i="1"/>
  <c r="M99" i="1"/>
  <c r="H117" i="1"/>
  <c r="H98" i="1"/>
  <c r="P90" i="1"/>
  <c r="L67" i="1"/>
  <c r="P66" i="1"/>
  <c r="H66" i="1"/>
  <c r="L59" i="1"/>
  <c r="P58" i="1"/>
  <c r="H58" i="1"/>
  <c r="L51" i="1"/>
  <c r="P50" i="1"/>
  <c r="H50" i="1"/>
  <c r="L43" i="1"/>
  <c r="L42" i="1"/>
  <c r="L36" i="1"/>
  <c r="L35" i="1"/>
  <c r="P26" i="1"/>
  <c r="H26" i="1"/>
  <c r="L19" i="1"/>
  <c r="P18" i="1"/>
  <c r="H18" i="1"/>
  <c r="L13" i="1"/>
  <c r="P12" i="1"/>
  <c r="H12" i="1"/>
  <c r="P109" i="1"/>
  <c r="H99" i="1"/>
  <c r="P51" i="1"/>
  <c r="P43" i="1"/>
  <c r="H36" i="1"/>
  <c r="H13" i="1"/>
  <c r="G118" i="1"/>
  <c r="F118" i="1"/>
  <c r="N99" i="1"/>
  <c r="M118" i="1"/>
  <c r="I117" i="1"/>
  <c r="M109" i="1"/>
  <c r="Q98" i="1"/>
  <c r="M91" i="1"/>
  <c r="I90" i="1"/>
  <c r="L118" i="1"/>
  <c r="P117" i="1"/>
  <c r="L109" i="1"/>
  <c r="L108" i="1"/>
  <c r="L99" i="1"/>
  <c r="P98" i="1"/>
  <c r="L91" i="1"/>
  <c r="H90" i="1"/>
  <c r="L83" i="1"/>
  <c r="P82" i="1"/>
  <c r="H82" i="1"/>
  <c r="P74" i="1"/>
  <c r="H74" i="1"/>
  <c r="K118" i="1"/>
  <c r="O117" i="1"/>
  <c r="G117" i="1"/>
  <c r="K109" i="1"/>
  <c r="I108" i="1"/>
  <c r="K99" i="1"/>
  <c r="O98" i="1"/>
  <c r="G98" i="1"/>
  <c r="K91" i="1"/>
  <c r="O90" i="1"/>
  <c r="G90" i="1"/>
  <c r="K83" i="1"/>
  <c r="O82" i="1"/>
  <c r="G82" i="1"/>
  <c r="O74" i="1"/>
  <c r="G74" i="1"/>
  <c r="K67" i="1"/>
  <c r="O66" i="1"/>
  <c r="G66" i="1"/>
  <c r="K59" i="1"/>
  <c r="O58" i="1"/>
  <c r="G58" i="1"/>
  <c r="K51" i="1"/>
  <c r="O50" i="1"/>
  <c r="G50" i="1"/>
  <c r="K43" i="1"/>
  <c r="I42" i="1"/>
  <c r="K36" i="1"/>
  <c r="I35" i="1"/>
  <c r="O26" i="1"/>
  <c r="G26" i="1"/>
  <c r="K19" i="1"/>
  <c r="O18" i="1"/>
  <c r="G18" i="1"/>
  <c r="K13" i="1"/>
  <c r="O12" i="1"/>
  <c r="G12" i="1"/>
  <c r="H118" i="1"/>
  <c r="H109" i="1"/>
  <c r="P99" i="1"/>
  <c r="P91" i="1"/>
  <c r="P83" i="1"/>
  <c r="P36" i="1"/>
  <c r="P19" i="1"/>
  <c r="N117" i="1"/>
  <c r="N98" i="1"/>
  <c r="N90" i="1"/>
  <c r="N82" i="1"/>
  <c r="N74" i="1"/>
  <c r="N66" i="1"/>
  <c r="N58" i="1"/>
  <c r="N50" i="1"/>
  <c r="N26" i="1"/>
  <c r="N18" i="1"/>
  <c r="N12" i="1"/>
  <c r="L5" i="1"/>
  <c r="F5" i="1"/>
  <c r="J5" i="1"/>
  <c r="B125" i="1"/>
  <c r="C123" i="1" s="1"/>
  <c r="C124" i="1" l="1"/>
  <c r="B119" i="1" l="1"/>
  <c r="F119" i="1" l="1"/>
  <c r="N119" i="1"/>
  <c r="O119" i="1"/>
  <c r="K119" i="1"/>
  <c r="Q119" i="1"/>
  <c r="H119" i="1"/>
  <c r="P119" i="1"/>
  <c r="I119" i="1"/>
  <c r="L119" i="1"/>
  <c r="M119" i="1"/>
  <c r="G119" i="1"/>
  <c r="J119" i="1"/>
  <c r="E121" i="1"/>
  <c r="C121" i="1" l="1"/>
</calcChain>
</file>

<file path=xl/sharedStrings.xml><?xml version="1.0" encoding="utf-8"?>
<sst xmlns="http://schemas.openxmlformats.org/spreadsheetml/2006/main" count="138" uniqueCount="138">
  <si>
    <t xml:space="preserve">Adair County Health Department </t>
  </si>
  <si>
    <t>Andrew County Health Department</t>
  </si>
  <si>
    <t xml:space="preserve">Atchison County Health Department </t>
  </si>
  <si>
    <t>Barry County Health Department</t>
  </si>
  <si>
    <t xml:space="preserve">Barton County Health Department </t>
  </si>
  <si>
    <t>Bates County Health Center</t>
  </si>
  <si>
    <t>Benton County Health Department</t>
  </si>
  <si>
    <t>Bollinger County Health Center</t>
  </si>
  <si>
    <t>Butler County Health Department</t>
  </si>
  <si>
    <t>Caldwell County Health Department</t>
  </si>
  <si>
    <t>Callaway County Health Department</t>
  </si>
  <si>
    <t>Camden County Health Department</t>
  </si>
  <si>
    <t>Carroll County Health Department</t>
  </si>
  <si>
    <t>Carter County Health Center</t>
  </si>
  <si>
    <t>Cass County Health Department</t>
  </si>
  <si>
    <t>Chariton County Health Center</t>
  </si>
  <si>
    <t xml:space="preserve">Christian County Health Department </t>
  </si>
  <si>
    <t>Clark County Health Department</t>
  </si>
  <si>
    <t>Clay County Public Health Center</t>
  </si>
  <si>
    <t xml:space="preserve">Cooper County Public Health Center </t>
  </si>
  <si>
    <t>Crawford County Nursing Service</t>
  </si>
  <si>
    <t>Dade County Health Department</t>
  </si>
  <si>
    <t xml:space="preserve">Dallas County Health Department </t>
  </si>
  <si>
    <t>Daviess County Health Department</t>
  </si>
  <si>
    <t>Douglas County Health Department</t>
  </si>
  <si>
    <t>Dunklin County Health Department</t>
  </si>
  <si>
    <t>Franklin County Department of Health</t>
  </si>
  <si>
    <t>Gasconade County Health Department</t>
  </si>
  <si>
    <t>Grundy County Health Department</t>
  </si>
  <si>
    <t>Harrison County Health Department</t>
  </si>
  <si>
    <t>Holt County Health Department</t>
  </si>
  <si>
    <t>Iron County Health Department</t>
  </si>
  <si>
    <t>Jackson County Health Department</t>
  </si>
  <si>
    <t>Jasper County Health Department</t>
  </si>
  <si>
    <t>Joplin City Health Department</t>
  </si>
  <si>
    <t xml:space="preserve">Kansas City Health Department </t>
  </si>
  <si>
    <t>Knox County Health Department</t>
  </si>
  <si>
    <t>Laclede County Health Department</t>
  </si>
  <si>
    <t>Lafayette County Health Department</t>
  </si>
  <si>
    <t>Lawrence County Health Department</t>
  </si>
  <si>
    <t>Lewis County Health Department</t>
  </si>
  <si>
    <t>Linn County Health Department</t>
  </si>
  <si>
    <t>Livingston County Health Center</t>
  </si>
  <si>
    <t>Macon County Health Department</t>
  </si>
  <si>
    <t>Madison County Health Department</t>
  </si>
  <si>
    <t>McDonald County Health Department</t>
  </si>
  <si>
    <t>Mississippi County Health Department</t>
  </si>
  <si>
    <t>Moniteau County Health Center</t>
  </si>
  <si>
    <t>Monroe County Health Department</t>
  </si>
  <si>
    <t>Montgomery County Health Department</t>
  </si>
  <si>
    <t>Morgan County Health Center</t>
  </si>
  <si>
    <t>New Madrid County Health Department</t>
  </si>
  <si>
    <t>Nodaway County Health Center</t>
  </si>
  <si>
    <t>Ozark County Health Center</t>
  </si>
  <si>
    <t>Pemiscot County Health Center</t>
  </si>
  <si>
    <t>Pettis County Health Center</t>
  </si>
  <si>
    <t>Pike County Health Department</t>
  </si>
  <si>
    <t>Platte County Health Department</t>
  </si>
  <si>
    <t>Pulaski County Health Department</t>
  </si>
  <si>
    <t>Putnam County Health Department</t>
  </si>
  <si>
    <t>Ralls County Health Department</t>
  </si>
  <si>
    <t>Randolph County Health Department</t>
  </si>
  <si>
    <t>Reynolds County Health Center</t>
  </si>
  <si>
    <t>Ripley County Public Health Center</t>
  </si>
  <si>
    <t>Schuyler County Health Department</t>
  </si>
  <si>
    <t>Scotland County Health Department</t>
  </si>
  <si>
    <t>Shannon County Health Center</t>
  </si>
  <si>
    <t>Shelby County Health Department</t>
  </si>
  <si>
    <t>St. Clair County Health Center</t>
  </si>
  <si>
    <t xml:space="preserve">St. Francois County Health Center </t>
  </si>
  <si>
    <t>St. Louis City Department of Health</t>
  </si>
  <si>
    <t>St. Louis County Department of Health</t>
  </si>
  <si>
    <t>Stone County Health Department</t>
  </si>
  <si>
    <t>Sullivan County Health Department</t>
  </si>
  <si>
    <t>Texas County Health Department</t>
  </si>
  <si>
    <t>Vernon County Health Department</t>
  </si>
  <si>
    <t>Washington County Health Department</t>
  </si>
  <si>
    <t>Wayne County Health Center</t>
  </si>
  <si>
    <t>Webster County Health Unit</t>
  </si>
  <si>
    <t>Wright County Health Department</t>
  </si>
  <si>
    <t>Local Public Health Agency</t>
  </si>
  <si>
    <t xml:space="preserve">PARTICIPATION AGREEMENT FOR STATE INVESTMENT IN LOCAL PUBLIC HEALTH SERVICES </t>
  </si>
  <si>
    <t>Hickory County Health Department</t>
  </si>
  <si>
    <t>Scott County Health Department</t>
  </si>
  <si>
    <t>Polk County Health Center***</t>
  </si>
  <si>
    <t>Cedar County Health Department***</t>
  </si>
  <si>
    <t>Dent County Health Center***</t>
  </si>
  <si>
    <t>Howell  County Health Department</t>
  </si>
  <si>
    <t>Warren County Health Department***</t>
  </si>
  <si>
    <t>***LPHAs billing quarterly</t>
  </si>
  <si>
    <t>Henry County Health Center***</t>
  </si>
  <si>
    <t>Lincoln County Health Department***</t>
  </si>
  <si>
    <t>Saline County Health Department</t>
  </si>
  <si>
    <t>Taney County Health Department</t>
  </si>
  <si>
    <t>Osage County Health Department</t>
  </si>
  <si>
    <t>Perry County Health Department</t>
  </si>
  <si>
    <t>Cole County Health Department</t>
  </si>
  <si>
    <t>Ste. Genevieve County Health Department</t>
  </si>
  <si>
    <t>Mercer County Health Department</t>
  </si>
  <si>
    <t>Ray County Health Department</t>
  </si>
  <si>
    <t>WAN (Internet Services)</t>
  </si>
  <si>
    <t>Independence City Health Department</t>
  </si>
  <si>
    <t>Audrain City-County Health Unit</t>
  </si>
  <si>
    <t>Cape Girardeau County Public Health Ctr</t>
  </si>
  <si>
    <t>Springfield-Greene Co. Public Health Ctr</t>
  </si>
  <si>
    <t>Johnson County Community Health Serv.</t>
  </si>
  <si>
    <t>St. Charles Co Dept. of Community Health</t>
  </si>
  <si>
    <t>TOTAL:</t>
  </si>
  <si>
    <t>Jefferson County Health Department</t>
  </si>
  <si>
    <t>Miller County Health Center</t>
  </si>
  <si>
    <t>Phelps/Maries County Health Dept.</t>
  </si>
  <si>
    <t>CHIP</t>
  </si>
  <si>
    <t>Marion County Health Department</t>
  </si>
  <si>
    <t>Columbia-Boone County Health Dept***</t>
  </si>
  <si>
    <t>Clinton County Health Department***</t>
  </si>
  <si>
    <t>Howard County Public Health Department***</t>
  </si>
  <si>
    <t>Newton County Health Department***</t>
  </si>
  <si>
    <t>Oregon County Health Department***</t>
  </si>
  <si>
    <t>Stoddard County Public Health Center***</t>
  </si>
  <si>
    <t>GR</t>
  </si>
  <si>
    <t>St. Joseph City Health Department</t>
  </si>
  <si>
    <t>Tri-Cty Health Dept - Worth/Dekalb/Gentry</t>
  </si>
  <si>
    <t>FISCAL YEAR 2027 (June 1, 2026 through May 31, 2027)</t>
  </si>
  <si>
    <t xml:space="preserve">
FY27 TOTAL Investment Amount </t>
  </si>
  <si>
    <t xml:space="preserve">
General Revenue Portion of  FY27 Investment Amount </t>
  </si>
  <si>
    <t xml:space="preserve"> CHIP H.S.I. Portion of FY27 Investment Amount </t>
  </si>
  <si>
    <t>June 2026
DH-38 Invoice Amount</t>
  </si>
  <si>
    <t>July 2026
DH-38 Invoice Amount</t>
  </si>
  <si>
    <t>August 2026
DH-38 Invoice Amount</t>
  </si>
  <si>
    <t>September 2026
DH-38 Invoice Amount</t>
  </si>
  <si>
    <t>October 2026
DH-38 Invoice Amount</t>
  </si>
  <si>
    <t>November 2026
DH-38 Invoice Amount</t>
  </si>
  <si>
    <t>December 2026
DH-38 Invoice Amount</t>
  </si>
  <si>
    <t>January 2027
DH-38 Invoice Amount</t>
  </si>
  <si>
    <t>February 2027
DH-38 Invoice Amount</t>
  </si>
  <si>
    <t xml:space="preserve">
 March 2027
DH-38 Invoice Amount</t>
  </si>
  <si>
    <t xml:space="preserve">
 April 2027
DH-38 Invoice Amount </t>
  </si>
  <si>
    <t xml:space="preserve">
May 2027
DH-38 Invoice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</si>
</sst>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44" fontId="3" fillId="0" borderId="1" xfId="1" applyFont="1" applyFill="1" applyBorder="1" applyAlignment="1">
      <alignment horizontal="center" wrapText="1"/>
    </xf>
    <xf numFmtId="6" fontId="3" fillId="0" borderId="1" xfId="0" applyNumberFormat="1" applyFont="1" applyFill="1" applyBorder="1" applyAlignment="1">
      <alignment horizontal="center" wrapText="1"/>
    </xf>
    <xf numFmtId="8" fontId="3" fillId="2" borderId="1" xfId="0" applyNumberFormat="1" applyFont="1" applyFill="1" applyBorder="1" applyAlignment="1">
      <alignment horizontal="center" wrapText="1"/>
    </xf>
    <xf numFmtId="164" fontId="1" fillId="0" borderId="1" xfId="1" applyNumberFormat="1" applyFont="1" applyFill="1" applyBorder="1"/>
    <xf numFmtId="8" fontId="1" fillId="0" borderId="1" xfId="2" applyNumberFormat="1" applyFont="1" applyFill="1" applyBorder="1"/>
    <xf numFmtId="44" fontId="1" fillId="0" borderId="1" xfId="0" applyNumberFormat="1" applyFont="1" applyFill="1" applyBorder="1"/>
    <xf numFmtId="44" fontId="1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6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7" fillId="0" borderId="0" xfId="0" applyFont="1" applyFill="1" applyBorder="1"/>
    <xf numFmtId="44" fontId="1" fillId="0" borderId="0" xfId="1" applyFont="1" applyFill="1" applyBorder="1"/>
    <xf numFmtId="8" fontId="1" fillId="0" borderId="0" xfId="0" applyNumberFormat="1" applyFont="1" applyFill="1" applyBorder="1"/>
    <xf numFmtId="6" fontId="1" fillId="0" borderId="0" xfId="0" applyNumberFormat="1" applyFont="1" applyFill="1" applyBorder="1"/>
    <xf numFmtId="44" fontId="7" fillId="0" borderId="0" xfId="1" applyFont="1" applyFill="1" applyBorder="1"/>
    <xf numFmtId="6" fontId="7" fillId="0" borderId="0" xfId="0" applyNumberFormat="1" applyFont="1" applyFill="1" applyBorder="1"/>
    <xf numFmtId="8" fontId="7" fillId="0" borderId="0" xfId="0" applyNumberFormat="1" applyFont="1" applyFill="1" applyBorder="1"/>
    <xf numFmtId="0" fontId="8" fillId="0" borderId="0" xfId="0" applyFont="1" applyFill="1" applyBorder="1"/>
    <xf numFmtId="6" fontId="8" fillId="0" borderId="0" xfId="0" applyNumberFormat="1" applyFont="1" applyFill="1" applyBorder="1"/>
    <xf numFmtId="44" fontId="8" fillId="0" borderId="0" xfId="1" applyFont="1" applyFill="1" applyBorder="1"/>
    <xf numFmtId="0" fontId="8" fillId="0" borderId="0" xfId="0" applyFont="1" applyFill="1" applyBorder="1" applyAlignment="1">
      <alignment horizontal="right"/>
    </xf>
    <xf numFmtId="8" fontId="8" fillId="0" borderId="0" xfId="0" applyNumberFormat="1" applyFont="1" applyFill="1" applyBorder="1"/>
    <xf numFmtId="0" fontId="5" fillId="0" borderId="1" xfId="0" applyFont="1" applyFill="1" applyBorder="1" applyAlignment="1">
      <alignment vertical="top" wrapText="1"/>
    </xf>
    <xf numFmtId="164" fontId="7" fillId="0" borderId="0" xfId="0" applyNumberFormat="1" applyFont="1" applyFill="1" applyBorder="1"/>
    <xf numFmtId="164" fontId="7" fillId="0" borderId="0" xfId="3" applyNumberFormat="1" applyFont="1" applyFill="1" applyBorder="1"/>
    <xf numFmtId="9" fontId="7" fillId="0" borderId="0" xfId="3" applyNumberFormat="1" applyFont="1" applyFill="1" applyBorder="1"/>
    <xf numFmtId="165" fontId="7" fillId="0" borderId="0" xfId="2" applyNumberFormat="1" applyFont="1" applyFill="1" applyBorder="1"/>
    <xf numFmtId="166" fontId="7" fillId="0" borderId="0" xfId="3" applyNumberFormat="1" applyFont="1" applyFill="1" applyBorder="1"/>
    <xf numFmtId="165" fontId="7" fillId="0" borderId="0" xfId="0" applyNumberFormat="1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8" fontId="12" fillId="0" borderId="0" xfId="0" applyNumberFormat="1" applyFont="1" applyFill="1" applyBorder="1"/>
    <xf numFmtId="8" fontId="12" fillId="3" borderId="0" xfId="0" applyNumberFormat="1" applyFont="1" applyFill="1" applyBorder="1"/>
    <xf numFmtId="0" fontId="12" fillId="3" borderId="0" xfId="0" applyFont="1" applyFill="1" applyBorder="1"/>
    <xf numFmtId="0" fontId="12" fillId="0" borderId="0" xfId="0" applyFont="1" applyFill="1" applyBorder="1"/>
    <xf numFmtId="8" fontId="11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164" fontId="1" fillId="3" borderId="1" xfId="1" applyNumberFormat="1" applyFont="1" applyFill="1" applyBorder="1"/>
    <xf numFmtId="8" fontId="1" fillId="3" borderId="1" xfId="2" applyNumberFormat="1" applyFont="1" applyFill="1" applyBorder="1"/>
    <xf numFmtId="0" fontId="1" fillId="3" borderId="0" xfId="0" applyFont="1" applyFill="1" applyBorder="1"/>
    <xf numFmtId="0" fontId="13" fillId="3" borderId="0" xfId="0" applyFont="1" applyFill="1" applyBorder="1" applyAlignment="1">
      <alignment wrapText="1"/>
    </xf>
    <xf numFmtId="164" fontId="12" fillId="3" borderId="0" xfId="0" applyNumberFormat="1" applyFont="1" applyFill="1" applyBorder="1"/>
    <xf numFmtId="164" fontId="12" fillId="3" borderId="1" xfId="1" applyNumberFormat="1" applyFont="1" applyFill="1" applyBorder="1"/>
    <xf numFmtId="8" fontId="12" fillId="3" borderId="1" xfId="2" applyNumberFormat="1" applyFont="1" applyFill="1" applyBorder="1"/>
    <xf numFmtId="44" fontId="1" fillId="0" borderId="1" xfId="2" applyNumberFormat="1" applyFont="1" applyFill="1" applyBorder="1"/>
    <xf numFmtId="0" fontId="2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9" fillId="3" borderId="0" xfId="0" applyFont="1" applyFill="1" applyBorder="1"/>
    <xf numFmtId="0" fontId="10" fillId="3" borderId="0" xfId="0" applyFont="1" applyFill="1" applyBorder="1"/>
    <xf numFmtId="0" fontId="11" fillId="3" borderId="0" xfId="0" applyFont="1" applyFill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4"/>
  <sheetViews>
    <sheetView tabSelected="1" topLeftCell="B1" zoomScale="90" zoomScaleNormal="90" workbookViewId="0">
      <pane ySplit="1" topLeftCell="A89" activePane="bottomLeft" state="frozen"/>
      <selection activeCell="C1" sqref="C1"/>
      <selection pane="bottomLeft" activeCell="S1" sqref="S1:S1048576"/>
    </sheetView>
  </sheetViews>
  <sheetFormatPr defaultColWidth="9.140625" defaultRowHeight="14.25" x14ac:dyDescent="0.2"/>
  <cols>
    <col min="1" max="1" width="41" style="14" bestFit="1" customWidth="1"/>
    <col min="2" max="2" width="14.7109375" style="14" customWidth="1"/>
    <col min="3" max="3" width="14.7109375" style="18" customWidth="1"/>
    <col min="4" max="4" width="14.7109375" style="17" customWidth="1"/>
    <col min="5" max="5" width="12.7109375" style="17" customWidth="1"/>
    <col min="6" max="6" width="15.7109375" style="19" customWidth="1"/>
    <col min="7" max="8" width="15.7109375" style="17" customWidth="1"/>
    <col min="9" max="9" width="17.7109375" style="17" customWidth="1"/>
    <col min="10" max="10" width="15.7109375" style="17" customWidth="1"/>
    <col min="11" max="12" width="17.7109375" style="17" customWidth="1"/>
    <col min="13" max="13" width="15.28515625" style="17" customWidth="1"/>
    <col min="14" max="14" width="17.140625" style="17" customWidth="1"/>
    <col min="15" max="15" width="15.7109375" style="14" customWidth="1"/>
    <col min="16" max="16" width="16.140625" style="14" customWidth="1"/>
    <col min="17" max="17" width="15.7109375" style="14" customWidth="1"/>
    <col min="18" max="18" width="16.28515625" style="40" customWidth="1"/>
    <col min="19" max="19" width="10.85546875" style="41" customWidth="1"/>
    <col min="20" max="16384" width="9.140625" style="14"/>
  </cols>
  <sheetData>
    <row r="1" spans="1:19" s="11" customFormat="1" ht="24" customHeight="1" x14ac:dyDescent="0.25">
      <c r="A1" s="53" t="s">
        <v>81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  <c r="P1" s="54"/>
      <c r="Q1" s="54"/>
      <c r="R1" s="55"/>
      <c r="S1" s="35"/>
    </row>
    <row r="2" spans="1:19" s="11" customFormat="1" ht="23.25" customHeight="1" x14ac:dyDescent="0.25">
      <c r="A2" s="53" t="s">
        <v>122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4"/>
      <c r="P2" s="54"/>
      <c r="Q2" s="54"/>
      <c r="R2" s="55"/>
      <c r="S2" s="35"/>
    </row>
    <row r="3" spans="1:19" s="12" customFormat="1" ht="15.75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6"/>
      <c r="S3" s="36"/>
    </row>
    <row r="4" spans="1:19" s="13" customFormat="1" ht="105" x14ac:dyDescent="0.25">
      <c r="A4" s="42" t="s">
        <v>80</v>
      </c>
      <c r="B4" s="5" t="s">
        <v>123</v>
      </c>
      <c r="C4" s="5" t="s">
        <v>124</v>
      </c>
      <c r="D4" s="5" t="s">
        <v>125</v>
      </c>
      <c r="E4" s="5" t="s">
        <v>100</v>
      </c>
      <c r="F4" s="4" t="s">
        <v>126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133</v>
      </c>
      <c r="N4" s="3" t="s">
        <v>134</v>
      </c>
      <c r="O4" s="3" t="s">
        <v>135</v>
      </c>
      <c r="P4" s="3" t="s">
        <v>136</v>
      </c>
      <c r="Q4" s="10" t="s">
        <v>137</v>
      </c>
      <c r="R4" s="57"/>
      <c r="S4" s="37"/>
    </row>
    <row r="5" spans="1:19" ht="18" customHeight="1" x14ac:dyDescent="0.25">
      <c r="A5" s="1" t="s">
        <v>0</v>
      </c>
      <c r="B5" s="6">
        <f>C5+D5+E5</f>
        <v>80933</v>
      </c>
      <c r="C5" s="6">
        <v>32701</v>
      </c>
      <c r="D5" s="6">
        <v>45430</v>
      </c>
      <c r="E5" s="6">
        <v>2802</v>
      </c>
      <c r="F5" s="7">
        <f>$B$5/12</f>
        <v>6744.42</v>
      </c>
      <c r="G5" s="7">
        <f t="shared" ref="G5:P5" si="0">$B$5/12</f>
        <v>6744.42</v>
      </c>
      <c r="H5" s="7">
        <f t="shared" si="0"/>
        <v>6744.42</v>
      </c>
      <c r="I5" s="7">
        <f t="shared" si="0"/>
        <v>6744.42</v>
      </c>
      <c r="J5" s="7">
        <f t="shared" si="0"/>
        <v>6744.42</v>
      </c>
      <c r="K5" s="7">
        <f t="shared" si="0"/>
        <v>6744.42</v>
      </c>
      <c r="L5" s="7">
        <f t="shared" si="0"/>
        <v>6744.42</v>
      </c>
      <c r="M5" s="7">
        <f t="shared" si="0"/>
        <v>6744.42</v>
      </c>
      <c r="N5" s="7">
        <f t="shared" si="0"/>
        <v>6744.42</v>
      </c>
      <c r="O5" s="7">
        <f t="shared" si="0"/>
        <v>6744.42</v>
      </c>
      <c r="P5" s="7">
        <f t="shared" si="0"/>
        <v>6744.42</v>
      </c>
      <c r="Q5" s="7">
        <f>$B$5/12-0.04</f>
        <v>6744.38</v>
      </c>
      <c r="R5" s="39"/>
      <c r="S5" s="38"/>
    </row>
    <row r="6" spans="1:19" ht="18" customHeight="1" x14ac:dyDescent="0.25">
      <c r="A6" s="1" t="s">
        <v>1</v>
      </c>
      <c r="B6" s="6">
        <f t="shared" ref="B6:B67" si="1">C6+D6+E6</f>
        <v>60901</v>
      </c>
      <c r="C6" s="6">
        <v>25138</v>
      </c>
      <c r="D6" s="6">
        <v>34923</v>
      </c>
      <c r="E6" s="6">
        <v>840</v>
      </c>
      <c r="F6" s="7">
        <f>$B$6/12</f>
        <v>5075.08</v>
      </c>
      <c r="G6" s="7">
        <f t="shared" ref="G6:P6" si="2">$B$6/12</f>
        <v>5075.08</v>
      </c>
      <c r="H6" s="7">
        <f t="shared" si="2"/>
        <v>5075.08</v>
      </c>
      <c r="I6" s="7">
        <f t="shared" si="2"/>
        <v>5075.08</v>
      </c>
      <c r="J6" s="7">
        <f t="shared" si="2"/>
        <v>5075.08</v>
      </c>
      <c r="K6" s="7">
        <f t="shared" si="2"/>
        <v>5075.08</v>
      </c>
      <c r="L6" s="7">
        <f t="shared" si="2"/>
        <v>5075.08</v>
      </c>
      <c r="M6" s="7">
        <f t="shared" si="2"/>
        <v>5075.08</v>
      </c>
      <c r="N6" s="7">
        <f t="shared" si="2"/>
        <v>5075.08</v>
      </c>
      <c r="O6" s="7">
        <f t="shared" si="2"/>
        <v>5075.08</v>
      </c>
      <c r="P6" s="7">
        <f t="shared" si="2"/>
        <v>5075.08</v>
      </c>
      <c r="Q6" s="7">
        <f>$B$6/12+0.04</f>
        <v>5075.12</v>
      </c>
      <c r="R6" s="39"/>
      <c r="S6" s="38"/>
    </row>
    <row r="7" spans="1:19" s="46" customFormat="1" ht="18" customHeight="1" x14ac:dyDescent="0.25">
      <c r="A7" s="43" t="s">
        <v>2</v>
      </c>
      <c r="B7" s="44">
        <f t="shared" si="1"/>
        <v>56628</v>
      </c>
      <c r="C7" s="44">
        <v>23375</v>
      </c>
      <c r="D7" s="44">
        <v>32474</v>
      </c>
      <c r="E7" s="44">
        <v>779</v>
      </c>
      <c r="F7" s="45">
        <f>$B$7/12</f>
        <v>4719</v>
      </c>
      <c r="G7" s="45">
        <f t="shared" ref="G7:P7" si="3">$B$7/12</f>
        <v>4719</v>
      </c>
      <c r="H7" s="45">
        <f t="shared" si="3"/>
        <v>4719</v>
      </c>
      <c r="I7" s="45">
        <f t="shared" si="3"/>
        <v>4719</v>
      </c>
      <c r="J7" s="45">
        <f t="shared" si="3"/>
        <v>4719</v>
      </c>
      <c r="K7" s="45">
        <f t="shared" si="3"/>
        <v>4719</v>
      </c>
      <c r="L7" s="45">
        <f t="shared" si="3"/>
        <v>4719</v>
      </c>
      <c r="M7" s="45">
        <f t="shared" si="3"/>
        <v>4719</v>
      </c>
      <c r="N7" s="45">
        <f t="shared" si="3"/>
        <v>4719</v>
      </c>
      <c r="O7" s="45">
        <f t="shared" si="3"/>
        <v>4719</v>
      </c>
      <c r="P7" s="45">
        <f t="shared" si="3"/>
        <v>4719</v>
      </c>
      <c r="Q7" s="45">
        <f>$B$7/12-0</f>
        <v>4719</v>
      </c>
      <c r="R7" s="39"/>
      <c r="S7" s="39"/>
    </row>
    <row r="8" spans="1:19" ht="18" customHeight="1" x14ac:dyDescent="0.25">
      <c r="A8" s="1" t="s">
        <v>102</v>
      </c>
      <c r="B8" s="6">
        <f t="shared" si="1"/>
        <v>78857</v>
      </c>
      <c r="C8" s="6">
        <v>32545</v>
      </c>
      <c r="D8" s="6">
        <v>45214</v>
      </c>
      <c r="E8" s="6">
        <v>1098</v>
      </c>
      <c r="F8" s="7">
        <f>$B$8/12</f>
        <v>6571.42</v>
      </c>
      <c r="G8" s="7">
        <f t="shared" ref="G8:P8" si="4">$B$8/12</f>
        <v>6571.42</v>
      </c>
      <c r="H8" s="7">
        <f t="shared" si="4"/>
        <v>6571.42</v>
      </c>
      <c r="I8" s="7">
        <f t="shared" si="4"/>
        <v>6571.42</v>
      </c>
      <c r="J8" s="7">
        <f t="shared" si="4"/>
        <v>6571.42</v>
      </c>
      <c r="K8" s="7">
        <f t="shared" si="4"/>
        <v>6571.42</v>
      </c>
      <c r="L8" s="7">
        <f t="shared" si="4"/>
        <v>6571.42</v>
      </c>
      <c r="M8" s="7">
        <f t="shared" si="4"/>
        <v>6571.42</v>
      </c>
      <c r="N8" s="7">
        <f t="shared" si="4"/>
        <v>6571.42</v>
      </c>
      <c r="O8" s="7">
        <f t="shared" si="4"/>
        <v>6571.42</v>
      </c>
      <c r="P8" s="7">
        <f t="shared" si="4"/>
        <v>6571.42</v>
      </c>
      <c r="Q8" s="7">
        <f>$B$8/12-0.04</f>
        <v>6571.38</v>
      </c>
      <c r="R8" s="39"/>
      <c r="S8" s="38"/>
    </row>
    <row r="9" spans="1:19" s="46" customFormat="1" ht="18" customHeight="1" x14ac:dyDescent="0.25">
      <c r="A9" s="43" t="s">
        <v>3</v>
      </c>
      <c r="B9" s="44">
        <f t="shared" si="1"/>
        <v>92368</v>
      </c>
      <c r="C9" s="44">
        <v>38120</v>
      </c>
      <c r="D9" s="44">
        <v>52957</v>
      </c>
      <c r="E9" s="44">
        <v>1291</v>
      </c>
      <c r="F9" s="45">
        <f>$B$9/12</f>
        <v>7697.33</v>
      </c>
      <c r="G9" s="45">
        <f t="shared" ref="G9:P9" si="5">$B$9/12</f>
        <v>7697.33</v>
      </c>
      <c r="H9" s="45">
        <f t="shared" si="5"/>
        <v>7697.33</v>
      </c>
      <c r="I9" s="45">
        <f t="shared" si="5"/>
        <v>7697.33</v>
      </c>
      <c r="J9" s="45">
        <f t="shared" si="5"/>
        <v>7697.33</v>
      </c>
      <c r="K9" s="45">
        <f t="shared" si="5"/>
        <v>7697.33</v>
      </c>
      <c r="L9" s="45">
        <f t="shared" si="5"/>
        <v>7697.33</v>
      </c>
      <c r="M9" s="45">
        <f t="shared" si="5"/>
        <v>7697.33</v>
      </c>
      <c r="N9" s="45">
        <f t="shared" si="5"/>
        <v>7697.33</v>
      </c>
      <c r="O9" s="45">
        <f t="shared" si="5"/>
        <v>7697.33</v>
      </c>
      <c r="P9" s="45">
        <f t="shared" si="5"/>
        <v>7697.33</v>
      </c>
      <c r="Q9" s="45">
        <f>$B$9/12+0.04</f>
        <v>7697.37</v>
      </c>
      <c r="R9" s="39"/>
      <c r="S9" s="39"/>
    </row>
    <row r="10" spans="1:19" ht="18" customHeight="1" x14ac:dyDescent="0.25">
      <c r="A10" s="1" t="s">
        <v>4</v>
      </c>
      <c r="B10" s="6">
        <f t="shared" si="1"/>
        <v>61054</v>
      </c>
      <c r="C10" s="6">
        <v>25554</v>
      </c>
      <c r="D10" s="6">
        <v>35500</v>
      </c>
      <c r="E10" s="6"/>
      <c r="F10" s="7">
        <f>$B$10/12</f>
        <v>5087.83</v>
      </c>
      <c r="G10" s="7">
        <f t="shared" ref="G10:P10" si="6">$B$10/12</f>
        <v>5087.83</v>
      </c>
      <c r="H10" s="7">
        <f t="shared" si="6"/>
        <v>5087.83</v>
      </c>
      <c r="I10" s="7">
        <f t="shared" si="6"/>
        <v>5087.83</v>
      </c>
      <c r="J10" s="7">
        <f t="shared" si="6"/>
        <v>5087.83</v>
      </c>
      <c r="K10" s="7">
        <f t="shared" si="6"/>
        <v>5087.83</v>
      </c>
      <c r="L10" s="7">
        <f t="shared" si="6"/>
        <v>5087.83</v>
      </c>
      <c r="M10" s="7">
        <f t="shared" si="6"/>
        <v>5087.83</v>
      </c>
      <c r="N10" s="7">
        <f t="shared" si="6"/>
        <v>5087.83</v>
      </c>
      <c r="O10" s="7">
        <f t="shared" si="6"/>
        <v>5087.83</v>
      </c>
      <c r="P10" s="7">
        <f t="shared" si="6"/>
        <v>5087.83</v>
      </c>
      <c r="Q10" s="7">
        <f>$B$10/12+0.04</f>
        <v>5087.87</v>
      </c>
      <c r="R10" s="39"/>
      <c r="S10" s="38"/>
    </row>
    <row r="11" spans="1:19" ht="18" customHeight="1" x14ac:dyDescent="0.25">
      <c r="A11" s="1" t="s">
        <v>5</v>
      </c>
      <c r="B11" s="6">
        <f t="shared" si="1"/>
        <v>62228</v>
      </c>
      <c r="C11" s="6">
        <v>26045</v>
      </c>
      <c r="D11" s="6">
        <v>36183</v>
      </c>
      <c r="E11" s="6"/>
      <c r="F11" s="7">
        <f>$B$11/12</f>
        <v>5185.67</v>
      </c>
      <c r="G11" s="7">
        <f t="shared" ref="G11:P11" si="7">$B$11/12</f>
        <v>5185.67</v>
      </c>
      <c r="H11" s="7">
        <f t="shared" si="7"/>
        <v>5185.67</v>
      </c>
      <c r="I11" s="7">
        <f t="shared" si="7"/>
        <v>5185.67</v>
      </c>
      <c r="J11" s="7">
        <f t="shared" si="7"/>
        <v>5185.67</v>
      </c>
      <c r="K11" s="7">
        <f t="shared" si="7"/>
        <v>5185.67</v>
      </c>
      <c r="L11" s="7">
        <f t="shared" si="7"/>
        <v>5185.67</v>
      </c>
      <c r="M11" s="7">
        <f t="shared" si="7"/>
        <v>5185.67</v>
      </c>
      <c r="N11" s="7">
        <f t="shared" si="7"/>
        <v>5185.67</v>
      </c>
      <c r="O11" s="7">
        <f t="shared" si="7"/>
        <v>5185.67</v>
      </c>
      <c r="P11" s="7">
        <f t="shared" si="7"/>
        <v>5185.67</v>
      </c>
      <c r="Q11" s="7">
        <f>$B$11/12-0.04</f>
        <v>5185.63</v>
      </c>
      <c r="R11" s="39"/>
      <c r="S11" s="38"/>
    </row>
    <row r="12" spans="1:19" ht="18" customHeight="1" x14ac:dyDescent="0.25">
      <c r="A12" s="1" t="s">
        <v>6</v>
      </c>
      <c r="B12" s="6">
        <f t="shared" si="1"/>
        <v>81134</v>
      </c>
      <c r="C12" s="6">
        <v>33958</v>
      </c>
      <c r="D12" s="6">
        <v>47176</v>
      </c>
      <c r="E12" s="6"/>
      <c r="F12" s="7">
        <f>$B$12/12</f>
        <v>6761.17</v>
      </c>
      <c r="G12" s="7">
        <f t="shared" ref="G12:P12" si="8">$B$12/12</f>
        <v>6761.17</v>
      </c>
      <c r="H12" s="7">
        <f t="shared" si="8"/>
        <v>6761.17</v>
      </c>
      <c r="I12" s="7">
        <f t="shared" si="8"/>
        <v>6761.17</v>
      </c>
      <c r="J12" s="7">
        <f t="shared" si="8"/>
        <v>6761.17</v>
      </c>
      <c r="K12" s="7">
        <f t="shared" si="8"/>
        <v>6761.17</v>
      </c>
      <c r="L12" s="7">
        <f t="shared" si="8"/>
        <v>6761.17</v>
      </c>
      <c r="M12" s="7">
        <f t="shared" si="8"/>
        <v>6761.17</v>
      </c>
      <c r="N12" s="7">
        <f t="shared" si="8"/>
        <v>6761.17</v>
      </c>
      <c r="O12" s="7">
        <f t="shared" si="8"/>
        <v>6761.17</v>
      </c>
      <c r="P12" s="7">
        <f t="shared" si="8"/>
        <v>6761.17</v>
      </c>
      <c r="Q12" s="7">
        <f>$B$12/12-0.04</f>
        <v>6761.13</v>
      </c>
      <c r="R12" s="39"/>
      <c r="S12" s="38"/>
    </row>
    <row r="13" spans="1:19" ht="18" customHeight="1" x14ac:dyDescent="0.25">
      <c r="A13" s="1" t="s">
        <v>7</v>
      </c>
      <c r="B13" s="6">
        <f t="shared" si="1"/>
        <v>78053</v>
      </c>
      <c r="C13" s="6">
        <v>30654</v>
      </c>
      <c r="D13" s="6">
        <v>42587</v>
      </c>
      <c r="E13" s="6">
        <v>4812</v>
      </c>
      <c r="F13" s="7">
        <f>$B$13/12</f>
        <v>6504.42</v>
      </c>
      <c r="G13" s="7">
        <f t="shared" ref="G13:P13" si="9">$B$13/12</f>
        <v>6504.42</v>
      </c>
      <c r="H13" s="7">
        <f t="shared" si="9"/>
        <v>6504.42</v>
      </c>
      <c r="I13" s="7">
        <f t="shared" si="9"/>
        <v>6504.42</v>
      </c>
      <c r="J13" s="7">
        <f t="shared" si="9"/>
        <v>6504.42</v>
      </c>
      <c r="K13" s="7">
        <f t="shared" si="9"/>
        <v>6504.42</v>
      </c>
      <c r="L13" s="7">
        <f t="shared" si="9"/>
        <v>6504.42</v>
      </c>
      <c r="M13" s="7">
        <f t="shared" si="9"/>
        <v>6504.42</v>
      </c>
      <c r="N13" s="7">
        <f t="shared" si="9"/>
        <v>6504.42</v>
      </c>
      <c r="O13" s="7">
        <f t="shared" si="9"/>
        <v>6504.42</v>
      </c>
      <c r="P13" s="7">
        <f t="shared" si="9"/>
        <v>6504.42</v>
      </c>
      <c r="Q13" s="7">
        <f>$B$13/12-0.04</f>
        <v>6504.38</v>
      </c>
      <c r="R13" s="39"/>
      <c r="S13" s="38"/>
    </row>
    <row r="14" spans="1:19" ht="18" customHeight="1" x14ac:dyDescent="0.25">
      <c r="A14" s="1" t="s">
        <v>8</v>
      </c>
      <c r="B14" s="6">
        <f t="shared" ref="B14:B27" si="10">C14+D14+E14</f>
        <v>107633</v>
      </c>
      <c r="C14" s="6">
        <v>45049</v>
      </c>
      <c r="D14" s="6">
        <v>62584</v>
      </c>
      <c r="E14" s="6"/>
      <c r="F14" s="7">
        <f t="shared" ref="F14:P14" si="11">$B$14/12</f>
        <v>8969.42</v>
      </c>
      <c r="G14" s="7">
        <f t="shared" si="11"/>
        <v>8969.42</v>
      </c>
      <c r="H14" s="7">
        <f t="shared" si="11"/>
        <v>8969.42</v>
      </c>
      <c r="I14" s="7">
        <f t="shared" si="11"/>
        <v>8969.42</v>
      </c>
      <c r="J14" s="7">
        <f t="shared" si="11"/>
        <v>8969.42</v>
      </c>
      <c r="K14" s="7">
        <f t="shared" si="11"/>
        <v>8969.42</v>
      </c>
      <c r="L14" s="7">
        <f t="shared" si="11"/>
        <v>8969.42</v>
      </c>
      <c r="M14" s="7">
        <f t="shared" si="11"/>
        <v>8969.42</v>
      </c>
      <c r="N14" s="7">
        <f t="shared" si="11"/>
        <v>8969.42</v>
      </c>
      <c r="O14" s="7">
        <f t="shared" si="11"/>
        <v>8969.42</v>
      </c>
      <c r="P14" s="7">
        <f t="shared" si="11"/>
        <v>8969.42</v>
      </c>
      <c r="Q14" s="7">
        <f>$B$14/12-0.04</f>
        <v>8969.3799999999992</v>
      </c>
      <c r="R14" s="39"/>
      <c r="S14" s="38"/>
    </row>
    <row r="15" spans="1:19" s="46" customFormat="1" ht="18" customHeight="1" x14ac:dyDescent="0.25">
      <c r="A15" s="43" t="s">
        <v>9</v>
      </c>
      <c r="B15" s="44">
        <f t="shared" si="10"/>
        <v>58569</v>
      </c>
      <c r="C15" s="44">
        <v>23810</v>
      </c>
      <c r="D15" s="44">
        <v>33079</v>
      </c>
      <c r="E15" s="44">
        <v>1680</v>
      </c>
      <c r="F15" s="45">
        <f t="shared" ref="F15:Q15" si="12">$B$15/12</f>
        <v>4880.75</v>
      </c>
      <c r="G15" s="45">
        <f t="shared" si="12"/>
        <v>4880.75</v>
      </c>
      <c r="H15" s="45">
        <f t="shared" si="12"/>
        <v>4880.75</v>
      </c>
      <c r="I15" s="45">
        <f t="shared" si="12"/>
        <v>4880.75</v>
      </c>
      <c r="J15" s="45">
        <f t="shared" si="12"/>
        <v>4880.75</v>
      </c>
      <c r="K15" s="45">
        <f t="shared" si="12"/>
        <v>4880.75</v>
      </c>
      <c r="L15" s="45">
        <f t="shared" si="12"/>
        <v>4880.75</v>
      </c>
      <c r="M15" s="45">
        <f t="shared" si="12"/>
        <v>4880.75</v>
      </c>
      <c r="N15" s="45">
        <f t="shared" si="12"/>
        <v>4880.75</v>
      </c>
      <c r="O15" s="45">
        <f t="shared" si="12"/>
        <v>4880.75</v>
      </c>
      <c r="P15" s="45">
        <f t="shared" si="12"/>
        <v>4880.75</v>
      </c>
      <c r="Q15" s="45">
        <f t="shared" si="12"/>
        <v>4880.75</v>
      </c>
      <c r="R15" s="39"/>
      <c r="S15" s="39"/>
    </row>
    <row r="16" spans="1:19" ht="18" customHeight="1" x14ac:dyDescent="0.25">
      <c r="A16" s="1" t="s">
        <v>10</v>
      </c>
      <c r="B16" s="6">
        <f t="shared" si="10"/>
        <v>101725</v>
      </c>
      <c r="C16" s="6">
        <v>42576</v>
      </c>
      <c r="D16" s="6">
        <v>59149</v>
      </c>
      <c r="E16" s="6"/>
      <c r="F16" s="7">
        <f t="shared" ref="F16:P16" si="13">$B$16/12</f>
        <v>8477.08</v>
      </c>
      <c r="G16" s="7">
        <f t="shared" si="13"/>
        <v>8477.08</v>
      </c>
      <c r="H16" s="7">
        <f t="shared" si="13"/>
        <v>8477.08</v>
      </c>
      <c r="I16" s="7">
        <f t="shared" si="13"/>
        <v>8477.08</v>
      </c>
      <c r="J16" s="7">
        <f t="shared" si="13"/>
        <v>8477.08</v>
      </c>
      <c r="K16" s="7">
        <f t="shared" si="13"/>
        <v>8477.08</v>
      </c>
      <c r="L16" s="7">
        <f t="shared" si="13"/>
        <v>8477.08</v>
      </c>
      <c r="M16" s="7">
        <f t="shared" si="13"/>
        <v>8477.08</v>
      </c>
      <c r="N16" s="7">
        <f t="shared" si="13"/>
        <v>8477.08</v>
      </c>
      <c r="O16" s="7">
        <f t="shared" si="13"/>
        <v>8477.08</v>
      </c>
      <c r="P16" s="7">
        <f t="shared" si="13"/>
        <v>8477.08</v>
      </c>
      <c r="Q16" s="7">
        <f>$B$16/12+0.04</f>
        <v>8477.1200000000008</v>
      </c>
      <c r="R16" s="39"/>
      <c r="S16" s="38"/>
    </row>
    <row r="17" spans="1:19" ht="18" customHeight="1" x14ac:dyDescent="0.25">
      <c r="A17" s="1" t="s">
        <v>11</v>
      </c>
      <c r="B17" s="6">
        <f t="shared" si="10"/>
        <v>135508</v>
      </c>
      <c r="C17" s="6">
        <v>54079</v>
      </c>
      <c r="D17" s="6">
        <v>75129</v>
      </c>
      <c r="E17" s="6">
        <v>6300</v>
      </c>
      <c r="F17" s="7">
        <f t="shared" ref="F17:P17" si="14">$B$17/12</f>
        <v>11292.33</v>
      </c>
      <c r="G17" s="7">
        <f t="shared" si="14"/>
        <v>11292.33</v>
      </c>
      <c r="H17" s="7">
        <f t="shared" si="14"/>
        <v>11292.33</v>
      </c>
      <c r="I17" s="7">
        <f t="shared" si="14"/>
        <v>11292.33</v>
      </c>
      <c r="J17" s="7">
        <f t="shared" si="14"/>
        <v>11292.33</v>
      </c>
      <c r="K17" s="7">
        <f t="shared" si="14"/>
        <v>11292.33</v>
      </c>
      <c r="L17" s="7">
        <f t="shared" si="14"/>
        <v>11292.33</v>
      </c>
      <c r="M17" s="7">
        <f t="shared" si="14"/>
        <v>11292.33</v>
      </c>
      <c r="N17" s="7">
        <f t="shared" si="14"/>
        <v>11292.33</v>
      </c>
      <c r="O17" s="7">
        <f t="shared" si="14"/>
        <v>11292.33</v>
      </c>
      <c r="P17" s="7">
        <f t="shared" si="14"/>
        <v>11292.33</v>
      </c>
      <c r="Q17" s="7">
        <f>$B$17/12+0.04</f>
        <v>11292.37</v>
      </c>
      <c r="R17" s="39"/>
      <c r="S17" s="38"/>
    </row>
    <row r="18" spans="1:19" ht="18" customHeight="1" x14ac:dyDescent="0.2">
      <c r="A18" s="28" t="s">
        <v>103</v>
      </c>
      <c r="B18" s="6">
        <f t="shared" si="10"/>
        <v>160886</v>
      </c>
      <c r="C18" s="6">
        <v>67337</v>
      </c>
      <c r="D18" s="6">
        <v>93549</v>
      </c>
      <c r="E18" s="6"/>
      <c r="F18" s="7">
        <f t="shared" ref="F18:P18" si="15">$B$18/12</f>
        <v>13407.17</v>
      </c>
      <c r="G18" s="7">
        <f t="shared" si="15"/>
        <v>13407.17</v>
      </c>
      <c r="H18" s="7">
        <f t="shared" si="15"/>
        <v>13407.17</v>
      </c>
      <c r="I18" s="7">
        <f t="shared" si="15"/>
        <v>13407.17</v>
      </c>
      <c r="J18" s="7">
        <f t="shared" si="15"/>
        <v>13407.17</v>
      </c>
      <c r="K18" s="7">
        <f t="shared" si="15"/>
        <v>13407.17</v>
      </c>
      <c r="L18" s="7">
        <f t="shared" si="15"/>
        <v>13407.17</v>
      </c>
      <c r="M18" s="7">
        <f t="shared" si="15"/>
        <v>13407.17</v>
      </c>
      <c r="N18" s="7">
        <f t="shared" si="15"/>
        <v>13407.17</v>
      </c>
      <c r="O18" s="7">
        <f t="shared" si="15"/>
        <v>13407.17</v>
      </c>
      <c r="P18" s="7">
        <f t="shared" si="15"/>
        <v>13407.17</v>
      </c>
      <c r="Q18" s="7">
        <f>$B$18/12-0.04</f>
        <v>13407.13</v>
      </c>
      <c r="R18" s="39"/>
      <c r="S18" s="38"/>
    </row>
    <row r="19" spans="1:19" ht="18" customHeight="1" x14ac:dyDescent="0.25">
      <c r="A19" s="1" t="s">
        <v>12</v>
      </c>
      <c r="B19" s="6">
        <f t="shared" si="10"/>
        <v>58990</v>
      </c>
      <c r="C19" s="6">
        <v>24690</v>
      </c>
      <c r="D19" s="6">
        <v>34300</v>
      </c>
      <c r="E19" s="6"/>
      <c r="F19" s="7">
        <f t="shared" ref="F19:P19" si="16">$B$19/12</f>
        <v>4915.83</v>
      </c>
      <c r="G19" s="7">
        <f t="shared" si="16"/>
        <v>4915.83</v>
      </c>
      <c r="H19" s="7">
        <f t="shared" si="16"/>
        <v>4915.83</v>
      </c>
      <c r="I19" s="7">
        <f t="shared" si="16"/>
        <v>4915.83</v>
      </c>
      <c r="J19" s="7">
        <f t="shared" si="16"/>
        <v>4915.83</v>
      </c>
      <c r="K19" s="7">
        <f t="shared" si="16"/>
        <v>4915.83</v>
      </c>
      <c r="L19" s="7">
        <f t="shared" si="16"/>
        <v>4915.83</v>
      </c>
      <c r="M19" s="7">
        <f t="shared" si="16"/>
        <v>4915.83</v>
      </c>
      <c r="N19" s="7">
        <f t="shared" si="16"/>
        <v>4915.83</v>
      </c>
      <c r="O19" s="7">
        <f t="shared" si="16"/>
        <v>4915.83</v>
      </c>
      <c r="P19" s="7">
        <f t="shared" si="16"/>
        <v>4915.83</v>
      </c>
      <c r="Q19" s="7">
        <f>$B$19/12+0.04</f>
        <v>4915.87</v>
      </c>
      <c r="R19" s="39"/>
      <c r="S19" s="38"/>
    </row>
    <row r="20" spans="1:19" ht="18" customHeight="1" x14ac:dyDescent="0.25">
      <c r="A20" s="1" t="s">
        <v>13</v>
      </c>
      <c r="B20" s="6">
        <f t="shared" si="10"/>
        <v>75545</v>
      </c>
      <c r="C20" s="6">
        <v>31071</v>
      </c>
      <c r="D20" s="6">
        <v>43166</v>
      </c>
      <c r="E20" s="6">
        <v>1308</v>
      </c>
      <c r="F20" s="7">
        <f t="shared" ref="F20:P20" si="17">$B$20/12</f>
        <v>6295.42</v>
      </c>
      <c r="G20" s="7">
        <f t="shared" si="17"/>
        <v>6295.42</v>
      </c>
      <c r="H20" s="7">
        <f t="shared" si="17"/>
        <v>6295.42</v>
      </c>
      <c r="I20" s="7">
        <f t="shared" si="17"/>
        <v>6295.42</v>
      </c>
      <c r="J20" s="7">
        <f t="shared" si="17"/>
        <v>6295.42</v>
      </c>
      <c r="K20" s="7">
        <f t="shared" si="17"/>
        <v>6295.42</v>
      </c>
      <c r="L20" s="7">
        <f t="shared" si="17"/>
        <v>6295.42</v>
      </c>
      <c r="M20" s="7">
        <f t="shared" si="17"/>
        <v>6295.42</v>
      </c>
      <c r="N20" s="7">
        <f t="shared" si="17"/>
        <v>6295.42</v>
      </c>
      <c r="O20" s="7">
        <f t="shared" si="17"/>
        <v>6295.42</v>
      </c>
      <c r="P20" s="7">
        <f t="shared" si="17"/>
        <v>6295.42</v>
      </c>
      <c r="Q20" s="7">
        <f>$B$20/12-0.04</f>
        <v>6295.38</v>
      </c>
      <c r="R20" s="39"/>
      <c r="S20" s="38"/>
    </row>
    <row r="21" spans="1:19" ht="18" customHeight="1" x14ac:dyDescent="0.25">
      <c r="A21" s="1" t="s">
        <v>14</v>
      </c>
      <c r="B21" s="6">
        <f t="shared" si="10"/>
        <v>158169</v>
      </c>
      <c r="C21" s="6">
        <v>66200</v>
      </c>
      <c r="D21" s="6">
        <v>91969</v>
      </c>
      <c r="E21" s="6"/>
      <c r="F21" s="7">
        <f t="shared" ref="F21:Q21" si="18">$B$21/12</f>
        <v>13180.75</v>
      </c>
      <c r="G21" s="7">
        <f t="shared" si="18"/>
        <v>13180.75</v>
      </c>
      <c r="H21" s="7">
        <f t="shared" si="18"/>
        <v>13180.75</v>
      </c>
      <c r="I21" s="7">
        <f t="shared" si="18"/>
        <v>13180.75</v>
      </c>
      <c r="J21" s="7">
        <f t="shared" si="18"/>
        <v>13180.75</v>
      </c>
      <c r="K21" s="7">
        <f t="shared" si="18"/>
        <v>13180.75</v>
      </c>
      <c r="L21" s="7">
        <f t="shared" si="18"/>
        <v>13180.75</v>
      </c>
      <c r="M21" s="7">
        <f t="shared" si="18"/>
        <v>13180.75</v>
      </c>
      <c r="N21" s="7">
        <f t="shared" si="18"/>
        <v>13180.75</v>
      </c>
      <c r="O21" s="7">
        <f t="shared" si="18"/>
        <v>13180.75</v>
      </c>
      <c r="P21" s="7">
        <f t="shared" si="18"/>
        <v>13180.75</v>
      </c>
      <c r="Q21" s="7">
        <f t="shared" si="18"/>
        <v>13180.75</v>
      </c>
      <c r="R21" s="39"/>
      <c r="S21" s="38"/>
    </row>
    <row r="22" spans="1:19" ht="18" customHeight="1" x14ac:dyDescent="0.25">
      <c r="A22" s="1" t="s">
        <v>85</v>
      </c>
      <c r="B22" s="6">
        <f t="shared" si="10"/>
        <v>63550</v>
      </c>
      <c r="C22" s="6">
        <v>26598</v>
      </c>
      <c r="D22" s="6">
        <v>36952</v>
      </c>
      <c r="E22" s="6"/>
      <c r="F22" s="7"/>
      <c r="G22" s="7">
        <f>B22/4</f>
        <v>15887.5</v>
      </c>
      <c r="H22" s="7"/>
      <c r="I22" s="7">
        <f>B22/4</f>
        <v>15887.5</v>
      </c>
      <c r="J22" s="7"/>
      <c r="K22" s="7"/>
      <c r="L22" s="7">
        <f>B22/4</f>
        <v>15887.5</v>
      </c>
      <c r="M22" s="7"/>
      <c r="N22" s="7"/>
      <c r="O22" s="9">
        <f>B22/4</f>
        <v>15887.5</v>
      </c>
      <c r="P22" s="8"/>
      <c r="Q22" s="8"/>
      <c r="R22" s="39"/>
      <c r="S22" s="38"/>
    </row>
    <row r="23" spans="1:19" ht="18" customHeight="1" x14ac:dyDescent="0.25">
      <c r="A23" s="1" t="s">
        <v>15</v>
      </c>
      <c r="B23" s="6">
        <f t="shared" si="10"/>
        <v>62544</v>
      </c>
      <c r="C23" s="6">
        <v>25725</v>
      </c>
      <c r="D23" s="6">
        <v>35739</v>
      </c>
      <c r="E23" s="6">
        <v>1080</v>
      </c>
      <c r="F23" s="7">
        <f t="shared" ref="F23:Q23" si="19">$B$23/12</f>
        <v>5212</v>
      </c>
      <c r="G23" s="7">
        <f t="shared" si="19"/>
        <v>5212</v>
      </c>
      <c r="H23" s="7">
        <f t="shared" si="19"/>
        <v>5212</v>
      </c>
      <c r="I23" s="7">
        <f t="shared" si="19"/>
        <v>5212</v>
      </c>
      <c r="J23" s="7">
        <f t="shared" si="19"/>
        <v>5212</v>
      </c>
      <c r="K23" s="7">
        <f t="shared" si="19"/>
        <v>5212</v>
      </c>
      <c r="L23" s="7">
        <f t="shared" si="19"/>
        <v>5212</v>
      </c>
      <c r="M23" s="7">
        <f t="shared" si="19"/>
        <v>5212</v>
      </c>
      <c r="N23" s="7">
        <f t="shared" si="19"/>
        <v>5212</v>
      </c>
      <c r="O23" s="7">
        <f t="shared" si="19"/>
        <v>5212</v>
      </c>
      <c r="P23" s="7">
        <f t="shared" si="19"/>
        <v>5212</v>
      </c>
      <c r="Q23" s="7">
        <f t="shared" si="19"/>
        <v>5212</v>
      </c>
      <c r="R23" s="39"/>
      <c r="S23" s="38"/>
    </row>
    <row r="24" spans="1:19" ht="18" customHeight="1" x14ac:dyDescent="0.25">
      <c r="A24" s="1" t="s">
        <v>16</v>
      </c>
      <c r="B24" s="6">
        <f t="shared" si="10"/>
        <v>157734</v>
      </c>
      <c r="C24" s="6">
        <v>65139</v>
      </c>
      <c r="D24" s="6">
        <v>90495</v>
      </c>
      <c r="E24" s="6">
        <v>2100</v>
      </c>
      <c r="F24" s="7">
        <f t="shared" ref="F24:Q24" si="20">$B$24/12</f>
        <v>13144.5</v>
      </c>
      <c r="G24" s="7">
        <f t="shared" si="20"/>
        <v>13144.5</v>
      </c>
      <c r="H24" s="7">
        <f t="shared" si="20"/>
        <v>13144.5</v>
      </c>
      <c r="I24" s="7">
        <f t="shared" si="20"/>
        <v>13144.5</v>
      </c>
      <c r="J24" s="7">
        <f t="shared" si="20"/>
        <v>13144.5</v>
      </c>
      <c r="K24" s="7">
        <f t="shared" si="20"/>
        <v>13144.5</v>
      </c>
      <c r="L24" s="7">
        <f t="shared" si="20"/>
        <v>13144.5</v>
      </c>
      <c r="M24" s="7">
        <f t="shared" si="20"/>
        <v>13144.5</v>
      </c>
      <c r="N24" s="7">
        <f t="shared" si="20"/>
        <v>13144.5</v>
      </c>
      <c r="O24" s="7">
        <f t="shared" si="20"/>
        <v>13144.5</v>
      </c>
      <c r="P24" s="7">
        <f t="shared" si="20"/>
        <v>13144.5</v>
      </c>
      <c r="Q24" s="7">
        <f t="shared" si="20"/>
        <v>13144.5</v>
      </c>
      <c r="R24" s="39"/>
      <c r="S24" s="38"/>
    </row>
    <row r="25" spans="1:19" s="46" customFormat="1" ht="18" customHeight="1" x14ac:dyDescent="0.25">
      <c r="A25" s="43" t="s">
        <v>17</v>
      </c>
      <c r="B25" s="44">
        <f t="shared" si="10"/>
        <v>61094</v>
      </c>
      <c r="C25" s="44">
        <v>24164</v>
      </c>
      <c r="D25" s="44">
        <v>33570</v>
      </c>
      <c r="E25" s="44">
        <v>3360</v>
      </c>
      <c r="F25" s="45">
        <f t="shared" ref="F25:P25" si="21">$B$25/12</f>
        <v>5091.17</v>
      </c>
      <c r="G25" s="45">
        <f t="shared" si="21"/>
        <v>5091.17</v>
      </c>
      <c r="H25" s="45">
        <f t="shared" si="21"/>
        <v>5091.17</v>
      </c>
      <c r="I25" s="45">
        <f t="shared" si="21"/>
        <v>5091.17</v>
      </c>
      <c r="J25" s="45">
        <f t="shared" si="21"/>
        <v>5091.17</v>
      </c>
      <c r="K25" s="45">
        <f t="shared" si="21"/>
        <v>5091.17</v>
      </c>
      <c r="L25" s="45">
        <f t="shared" si="21"/>
        <v>5091.17</v>
      </c>
      <c r="M25" s="45">
        <f t="shared" si="21"/>
        <v>5091.17</v>
      </c>
      <c r="N25" s="45">
        <f t="shared" si="21"/>
        <v>5091.17</v>
      </c>
      <c r="O25" s="45">
        <f t="shared" si="21"/>
        <v>5091.17</v>
      </c>
      <c r="P25" s="45">
        <f t="shared" si="21"/>
        <v>5091.17</v>
      </c>
      <c r="Q25" s="45">
        <f>$B$25/12-0.04</f>
        <v>5091.13</v>
      </c>
      <c r="R25" s="39"/>
      <c r="S25" s="39"/>
    </row>
    <row r="26" spans="1:19" ht="18" customHeight="1" x14ac:dyDescent="0.25">
      <c r="A26" s="1" t="s">
        <v>18</v>
      </c>
      <c r="B26" s="6">
        <f t="shared" si="10"/>
        <v>221948</v>
      </c>
      <c r="C26" s="6">
        <v>92894</v>
      </c>
      <c r="D26" s="6">
        <v>129054</v>
      </c>
      <c r="E26" s="6"/>
      <c r="F26" s="7">
        <f t="shared" ref="F26:P26" si="22">$B$26/12</f>
        <v>18495.669999999998</v>
      </c>
      <c r="G26" s="7">
        <f t="shared" si="22"/>
        <v>18495.669999999998</v>
      </c>
      <c r="H26" s="7">
        <f t="shared" si="22"/>
        <v>18495.669999999998</v>
      </c>
      <c r="I26" s="7">
        <f t="shared" si="22"/>
        <v>18495.669999999998</v>
      </c>
      <c r="J26" s="7">
        <f t="shared" si="22"/>
        <v>18495.669999999998</v>
      </c>
      <c r="K26" s="7">
        <f t="shared" si="22"/>
        <v>18495.669999999998</v>
      </c>
      <c r="L26" s="7">
        <f t="shared" si="22"/>
        <v>18495.669999999998</v>
      </c>
      <c r="M26" s="7">
        <f t="shared" si="22"/>
        <v>18495.669999999998</v>
      </c>
      <c r="N26" s="7">
        <f t="shared" si="22"/>
        <v>18495.669999999998</v>
      </c>
      <c r="O26" s="7">
        <f t="shared" si="22"/>
        <v>18495.669999999998</v>
      </c>
      <c r="P26" s="7">
        <f t="shared" si="22"/>
        <v>18495.669999999998</v>
      </c>
      <c r="Q26" s="7">
        <f>$B$26/12-0.04</f>
        <v>18495.63</v>
      </c>
      <c r="R26" s="39"/>
      <c r="S26" s="38"/>
    </row>
    <row r="27" spans="1:19" ht="18" customHeight="1" x14ac:dyDescent="0.25">
      <c r="A27" s="1" t="s">
        <v>114</v>
      </c>
      <c r="B27" s="6">
        <f t="shared" si="10"/>
        <v>76827</v>
      </c>
      <c r="C27" s="6">
        <v>31653</v>
      </c>
      <c r="D27" s="6">
        <v>43974</v>
      </c>
      <c r="E27" s="6">
        <v>1200</v>
      </c>
      <c r="F27" s="7"/>
      <c r="G27" s="7">
        <f>B27/4</f>
        <v>19206.75</v>
      </c>
      <c r="H27" s="7"/>
      <c r="I27" s="7">
        <f>B27/4</f>
        <v>19206.75</v>
      </c>
      <c r="J27" s="7"/>
      <c r="K27" s="7"/>
      <c r="L27" s="7">
        <f>B27/4</f>
        <v>19206.75</v>
      </c>
      <c r="M27" s="7"/>
      <c r="N27" s="7"/>
      <c r="O27" s="9">
        <f>B27/4</f>
        <v>19206.75</v>
      </c>
      <c r="P27" s="7"/>
      <c r="Q27" s="7"/>
      <c r="R27" s="39"/>
      <c r="S27" s="38"/>
    </row>
    <row r="28" spans="1:19" s="15" customFormat="1" ht="18" customHeight="1" x14ac:dyDescent="0.25">
      <c r="A28" s="1" t="s">
        <v>113</v>
      </c>
      <c r="B28" s="6">
        <f t="shared" si="1"/>
        <v>303087</v>
      </c>
      <c r="C28" s="6">
        <v>126855</v>
      </c>
      <c r="D28" s="6">
        <v>176232</v>
      </c>
      <c r="E28" s="6"/>
      <c r="F28" s="7"/>
      <c r="G28" s="7">
        <f>B28/4</f>
        <v>75771.75</v>
      </c>
      <c r="H28" s="7"/>
      <c r="I28" s="7">
        <f>B28/4</f>
        <v>75771.75</v>
      </c>
      <c r="J28" s="7"/>
      <c r="K28" s="7"/>
      <c r="L28" s="7">
        <f>B28/4</f>
        <v>75771.75</v>
      </c>
      <c r="M28" s="7"/>
      <c r="N28" s="7"/>
      <c r="O28" s="9">
        <f>B28/4</f>
        <v>75771.75</v>
      </c>
      <c r="P28" s="7"/>
      <c r="Q28" s="7"/>
      <c r="R28" s="39"/>
      <c r="S28" s="38"/>
    </row>
    <row r="29" spans="1:19" ht="18" customHeight="1" x14ac:dyDescent="0.25">
      <c r="A29" s="1" t="s">
        <v>96</v>
      </c>
      <c r="B29" s="6">
        <f>C29+D29+E29</f>
        <v>155086</v>
      </c>
      <c r="C29" s="6">
        <v>64910</v>
      </c>
      <c r="D29" s="6">
        <v>90176</v>
      </c>
      <c r="E29" s="6"/>
      <c r="F29" s="7">
        <f t="shared" ref="F29:P29" si="23">$B$29/12</f>
        <v>12923.83</v>
      </c>
      <c r="G29" s="7">
        <f t="shared" si="23"/>
        <v>12923.83</v>
      </c>
      <c r="H29" s="7">
        <f t="shared" si="23"/>
        <v>12923.83</v>
      </c>
      <c r="I29" s="7">
        <f t="shared" si="23"/>
        <v>12923.83</v>
      </c>
      <c r="J29" s="7">
        <f t="shared" si="23"/>
        <v>12923.83</v>
      </c>
      <c r="K29" s="7">
        <f t="shared" si="23"/>
        <v>12923.83</v>
      </c>
      <c r="L29" s="7">
        <f t="shared" si="23"/>
        <v>12923.83</v>
      </c>
      <c r="M29" s="7">
        <f t="shared" si="23"/>
        <v>12923.83</v>
      </c>
      <c r="N29" s="7">
        <f t="shared" si="23"/>
        <v>12923.83</v>
      </c>
      <c r="O29" s="7">
        <f t="shared" si="23"/>
        <v>12923.83</v>
      </c>
      <c r="P29" s="7">
        <f t="shared" si="23"/>
        <v>12923.83</v>
      </c>
      <c r="Q29" s="7">
        <f>$B$29/12+0.04</f>
        <v>12923.87</v>
      </c>
      <c r="R29" s="39"/>
      <c r="S29" s="38"/>
    </row>
    <row r="30" spans="1:19" ht="18" customHeight="1" x14ac:dyDescent="0.25">
      <c r="A30" s="1" t="s">
        <v>19</v>
      </c>
      <c r="B30" s="6">
        <f t="shared" si="1"/>
        <v>70123</v>
      </c>
      <c r="C30" s="6">
        <v>29349</v>
      </c>
      <c r="D30" s="6">
        <v>40774</v>
      </c>
      <c r="E30" s="6"/>
      <c r="F30" s="7">
        <f>$B$30/12</f>
        <v>5843.58</v>
      </c>
      <c r="G30" s="7">
        <f t="shared" ref="G30:P30" si="24">$B$30/12</f>
        <v>5843.58</v>
      </c>
      <c r="H30" s="7">
        <f t="shared" si="24"/>
        <v>5843.58</v>
      </c>
      <c r="I30" s="7">
        <f t="shared" si="24"/>
        <v>5843.58</v>
      </c>
      <c r="J30" s="7">
        <f t="shared" si="24"/>
        <v>5843.58</v>
      </c>
      <c r="K30" s="7">
        <f t="shared" si="24"/>
        <v>5843.58</v>
      </c>
      <c r="L30" s="7">
        <f t="shared" si="24"/>
        <v>5843.58</v>
      </c>
      <c r="M30" s="7">
        <f t="shared" si="24"/>
        <v>5843.58</v>
      </c>
      <c r="N30" s="7">
        <f t="shared" si="24"/>
        <v>5843.58</v>
      </c>
      <c r="O30" s="7">
        <f t="shared" si="24"/>
        <v>5843.58</v>
      </c>
      <c r="P30" s="7">
        <f t="shared" si="24"/>
        <v>5843.58</v>
      </c>
      <c r="Q30" s="7">
        <f>$B$30/12+0.04</f>
        <v>5843.62</v>
      </c>
      <c r="R30" s="39"/>
      <c r="S30" s="38"/>
    </row>
    <row r="31" spans="1:19" s="46" customFormat="1" ht="18" customHeight="1" x14ac:dyDescent="0.25">
      <c r="A31" s="43" t="s">
        <v>20</v>
      </c>
      <c r="B31" s="44">
        <f t="shared" si="1"/>
        <v>80239</v>
      </c>
      <c r="C31" s="44">
        <v>33388</v>
      </c>
      <c r="D31" s="44">
        <v>46384</v>
      </c>
      <c r="E31" s="44">
        <v>467</v>
      </c>
      <c r="F31" s="45">
        <f>$B$31/12</f>
        <v>6686.58</v>
      </c>
      <c r="G31" s="45">
        <f t="shared" ref="G31:P31" si="25">$B$31/12</f>
        <v>6686.58</v>
      </c>
      <c r="H31" s="45">
        <f t="shared" si="25"/>
        <v>6686.58</v>
      </c>
      <c r="I31" s="45">
        <f t="shared" si="25"/>
        <v>6686.58</v>
      </c>
      <c r="J31" s="45">
        <f t="shared" si="25"/>
        <v>6686.58</v>
      </c>
      <c r="K31" s="45">
        <f t="shared" si="25"/>
        <v>6686.58</v>
      </c>
      <c r="L31" s="45">
        <f t="shared" si="25"/>
        <v>6686.58</v>
      </c>
      <c r="M31" s="45">
        <f t="shared" si="25"/>
        <v>6686.58</v>
      </c>
      <c r="N31" s="45">
        <f t="shared" si="25"/>
        <v>6686.58</v>
      </c>
      <c r="O31" s="45">
        <f t="shared" si="25"/>
        <v>6686.58</v>
      </c>
      <c r="P31" s="45">
        <f t="shared" si="25"/>
        <v>6686.58</v>
      </c>
      <c r="Q31" s="45">
        <f>$B$31/12+0.04</f>
        <v>6686.62</v>
      </c>
      <c r="R31" s="39"/>
      <c r="S31" s="39"/>
    </row>
    <row r="32" spans="1:19" ht="18" customHeight="1" x14ac:dyDescent="0.25">
      <c r="A32" s="1" t="s">
        <v>21</v>
      </c>
      <c r="B32" s="6">
        <f t="shared" si="1"/>
        <v>57950</v>
      </c>
      <c r="C32" s="6">
        <v>24255</v>
      </c>
      <c r="D32" s="6">
        <v>33695</v>
      </c>
      <c r="E32" s="6"/>
      <c r="F32" s="7">
        <f>$B$32/12</f>
        <v>4829.17</v>
      </c>
      <c r="G32" s="7">
        <f t="shared" ref="G32:P32" si="26">$B$32/12</f>
        <v>4829.17</v>
      </c>
      <c r="H32" s="7">
        <f t="shared" si="26"/>
        <v>4829.17</v>
      </c>
      <c r="I32" s="7">
        <f t="shared" si="26"/>
        <v>4829.17</v>
      </c>
      <c r="J32" s="7">
        <f t="shared" si="26"/>
        <v>4829.17</v>
      </c>
      <c r="K32" s="7">
        <f t="shared" si="26"/>
        <v>4829.17</v>
      </c>
      <c r="L32" s="7">
        <f t="shared" si="26"/>
        <v>4829.17</v>
      </c>
      <c r="M32" s="7">
        <f t="shared" si="26"/>
        <v>4829.17</v>
      </c>
      <c r="N32" s="7">
        <f t="shared" si="26"/>
        <v>4829.17</v>
      </c>
      <c r="O32" s="7">
        <f t="shared" si="26"/>
        <v>4829.17</v>
      </c>
      <c r="P32" s="7">
        <f t="shared" si="26"/>
        <v>4829.17</v>
      </c>
      <c r="Q32" s="7">
        <f>$B$32/12-0.04</f>
        <v>4829.13</v>
      </c>
      <c r="R32" s="39"/>
      <c r="S32" s="38"/>
    </row>
    <row r="33" spans="1:19" ht="18" customHeight="1" x14ac:dyDescent="0.25">
      <c r="A33" s="1" t="s">
        <v>22</v>
      </c>
      <c r="B33" s="6">
        <f t="shared" si="1"/>
        <v>78022</v>
      </c>
      <c r="C33" s="6">
        <v>31742</v>
      </c>
      <c r="D33" s="6">
        <v>44097</v>
      </c>
      <c r="E33" s="6">
        <v>2183</v>
      </c>
      <c r="F33" s="7">
        <f>$B$33/12</f>
        <v>6501.83</v>
      </c>
      <c r="G33" s="7">
        <f t="shared" ref="G33:P33" si="27">$B$33/12</f>
        <v>6501.83</v>
      </c>
      <c r="H33" s="7">
        <f t="shared" si="27"/>
        <v>6501.83</v>
      </c>
      <c r="I33" s="7">
        <f t="shared" si="27"/>
        <v>6501.83</v>
      </c>
      <c r="J33" s="7">
        <f t="shared" si="27"/>
        <v>6501.83</v>
      </c>
      <c r="K33" s="7">
        <f t="shared" si="27"/>
        <v>6501.83</v>
      </c>
      <c r="L33" s="7">
        <f t="shared" si="27"/>
        <v>6501.83</v>
      </c>
      <c r="M33" s="7">
        <f t="shared" si="27"/>
        <v>6501.83</v>
      </c>
      <c r="N33" s="7">
        <f t="shared" si="27"/>
        <v>6501.83</v>
      </c>
      <c r="O33" s="7">
        <f t="shared" si="27"/>
        <v>6501.83</v>
      </c>
      <c r="P33" s="7">
        <f t="shared" si="27"/>
        <v>6501.83</v>
      </c>
      <c r="Q33" s="7">
        <f>$B$33/12+0.04</f>
        <v>6501.87</v>
      </c>
      <c r="R33" s="39"/>
      <c r="S33" s="38"/>
    </row>
    <row r="34" spans="1:19" s="46" customFormat="1" ht="18" customHeight="1" x14ac:dyDescent="0.25">
      <c r="A34" s="43" t="s">
        <v>23</v>
      </c>
      <c r="B34" s="44">
        <f t="shared" si="1"/>
        <v>61231</v>
      </c>
      <c r="C34" s="44">
        <v>25146</v>
      </c>
      <c r="D34" s="44">
        <v>34934</v>
      </c>
      <c r="E34" s="44">
        <v>1151</v>
      </c>
      <c r="F34" s="45">
        <f>$B$34/12</f>
        <v>5102.58</v>
      </c>
      <c r="G34" s="45">
        <f t="shared" ref="G34:P34" si="28">$B$34/12</f>
        <v>5102.58</v>
      </c>
      <c r="H34" s="45">
        <f t="shared" si="28"/>
        <v>5102.58</v>
      </c>
      <c r="I34" s="45">
        <f t="shared" si="28"/>
        <v>5102.58</v>
      </c>
      <c r="J34" s="45">
        <f t="shared" si="28"/>
        <v>5102.58</v>
      </c>
      <c r="K34" s="45">
        <f t="shared" si="28"/>
        <v>5102.58</v>
      </c>
      <c r="L34" s="45">
        <f t="shared" si="28"/>
        <v>5102.58</v>
      </c>
      <c r="M34" s="45">
        <f t="shared" si="28"/>
        <v>5102.58</v>
      </c>
      <c r="N34" s="45">
        <f t="shared" si="28"/>
        <v>5102.58</v>
      </c>
      <c r="O34" s="45">
        <f t="shared" si="28"/>
        <v>5102.58</v>
      </c>
      <c r="P34" s="45">
        <f t="shared" si="28"/>
        <v>5102.58</v>
      </c>
      <c r="Q34" s="45">
        <f>$B$34/12+0.04</f>
        <v>5102.62</v>
      </c>
      <c r="R34" s="39"/>
      <c r="S34" s="39"/>
    </row>
    <row r="35" spans="1:19" ht="18" customHeight="1" x14ac:dyDescent="0.25">
      <c r="A35" s="1" t="s">
        <v>86</v>
      </c>
      <c r="B35" s="6">
        <f t="shared" si="1"/>
        <v>71563</v>
      </c>
      <c r="C35" s="6">
        <v>26863</v>
      </c>
      <c r="D35" s="6">
        <v>37320</v>
      </c>
      <c r="E35" s="6">
        <v>7380</v>
      </c>
      <c r="F35" s="7"/>
      <c r="G35" s="7">
        <f>B35/4</f>
        <v>17890.75</v>
      </c>
      <c r="H35" s="7"/>
      <c r="I35" s="7">
        <f>B35/4</f>
        <v>17890.75</v>
      </c>
      <c r="J35" s="7"/>
      <c r="K35" s="7"/>
      <c r="L35" s="7">
        <f>B35/4</f>
        <v>17890.75</v>
      </c>
      <c r="M35" s="7"/>
      <c r="N35" s="7"/>
      <c r="O35" s="9">
        <f>B35/4</f>
        <v>17890.75</v>
      </c>
      <c r="P35" s="8"/>
      <c r="Q35" s="8"/>
      <c r="R35" s="39"/>
      <c r="S35" s="38"/>
    </row>
    <row r="36" spans="1:19" ht="18" customHeight="1" x14ac:dyDescent="0.25">
      <c r="A36" s="1" t="s">
        <v>24</v>
      </c>
      <c r="B36" s="6">
        <f t="shared" si="1"/>
        <v>61418</v>
      </c>
      <c r="C36" s="6">
        <v>25706</v>
      </c>
      <c r="D36" s="6">
        <v>35712</v>
      </c>
      <c r="E36" s="6"/>
      <c r="F36" s="7">
        <f>$B$36/12</f>
        <v>5118.17</v>
      </c>
      <c r="G36" s="7">
        <f t="shared" ref="G36:P36" si="29">$B$36/12</f>
        <v>5118.17</v>
      </c>
      <c r="H36" s="7">
        <f t="shared" si="29"/>
        <v>5118.17</v>
      </c>
      <c r="I36" s="7">
        <f t="shared" si="29"/>
        <v>5118.17</v>
      </c>
      <c r="J36" s="7">
        <f t="shared" si="29"/>
        <v>5118.17</v>
      </c>
      <c r="K36" s="7">
        <f t="shared" si="29"/>
        <v>5118.17</v>
      </c>
      <c r="L36" s="7">
        <f t="shared" si="29"/>
        <v>5118.17</v>
      </c>
      <c r="M36" s="7">
        <f t="shared" si="29"/>
        <v>5118.17</v>
      </c>
      <c r="N36" s="7">
        <f t="shared" si="29"/>
        <v>5118.17</v>
      </c>
      <c r="O36" s="7">
        <f t="shared" si="29"/>
        <v>5118.17</v>
      </c>
      <c r="P36" s="7">
        <f t="shared" si="29"/>
        <v>5118.17</v>
      </c>
      <c r="Q36" s="7">
        <f>$B$36/12-0.04</f>
        <v>5118.13</v>
      </c>
      <c r="R36" s="39"/>
      <c r="S36" s="38"/>
    </row>
    <row r="37" spans="1:19" ht="18" customHeight="1" x14ac:dyDescent="0.25">
      <c r="A37" s="1" t="s">
        <v>25</v>
      </c>
      <c r="B37" s="6">
        <f t="shared" si="1"/>
        <v>88243</v>
      </c>
      <c r="C37" s="6">
        <v>36933</v>
      </c>
      <c r="D37" s="6">
        <v>51310</v>
      </c>
      <c r="E37" s="6"/>
      <c r="F37" s="7">
        <f>$B$37/12</f>
        <v>7353.58</v>
      </c>
      <c r="G37" s="7">
        <f t="shared" ref="G37:P37" si="30">$B$37/12</f>
        <v>7353.58</v>
      </c>
      <c r="H37" s="7">
        <f t="shared" si="30"/>
        <v>7353.58</v>
      </c>
      <c r="I37" s="7">
        <f t="shared" si="30"/>
        <v>7353.58</v>
      </c>
      <c r="J37" s="7">
        <f t="shared" si="30"/>
        <v>7353.58</v>
      </c>
      <c r="K37" s="7">
        <f t="shared" si="30"/>
        <v>7353.58</v>
      </c>
      <c r="L37" s="7">
        <f t="shared" si="30"/>
        <v>7353.58</v>
      </c>
      <c r="M37" s="7">
        <f t="shared" si="30"/>
        <v>7353.58</v>
      </c>
      <c r="N37" s="7">
        <f t="shared" si="30"/>
        <v>7353.58</v>
      </c>
      <c r="O37" s="7">
        <f t="shared" si="30"/>
        <v>7353.58</v>
      </c>
      <c r="P37" s="7">
        <f t="shared" si="30"/>
        <v>7353.58</v>
      </c>
      <c r="Q37" s="7">
        <f>$B$37/12+0.04</f>
        <v>7353.62</v>
      </c>
      <c r="R37" s="39"/>
      <c r="S37" s="38"/>
    </row>
    <row r="38" spans="1:19" ht="18" customHeight="1" x14ac:dyDescent="0.25">
      <c r="A38" s="1" t="s">
        <v>26</v>
      </c>
      <c r="B38" s="6">
        <f t="shared" si="1"/>
        <v>179705</v>
      </c>
      <c r="C38" s="6">
        <v>74611</v>
      </c>
      <c r="D38" s="6">
        <v>103654</v>
      </c>
      <c r="E38" s="6">
        <v>1440</v>
      </c>
      <c r="F38" s="7">
        <f>$B$38/12</f>
        <v>14975.42</v>
      </c>
      <c r="G38" s="7">
        <f t="shared" ref="G38:P38" si="31">$B$38/12</f>
        <v>14975.42</v>
      </c>
      <c r="H38" s="7">
        <f t="shared" si="31"/>
        <v>14975.42</v>
      </c>
      <c r="I38" s="7">
        <f t="shared" si="31"/>
        <v>14975.42</v>
      </c>
      <c r="J38" s="7">
        <f t="shared" si="31"/>
        <v>14975.42</v>
      </c>
      <c r="K38" s="7">
        <f t="shared" si="31"/>
        <v>14975.42</v>
      </c>
      <c r="L38" s="7">
        <f t="shared" si="31"/>
        <v>14975.42</v>
      </c>
      <c r="M38" s="7">
        <f t="shared" si="31"/>
        <v>14975.42</v>
      </c>
      <c r="N38" s="7">
        <f t="shared" si="31"/>
        <v>14975.42</v>
      </c>
      <c r="O38" s="7">
        <f t="shared" si="31"/>
        <v>14975.42</v>
      </c>
      <c r="P38" s="7">
        <f t="shared" si="31"/>
        <v>14975.42</v>
      </c>
      <c r="Q38" s="7">
        <f>$B$38/12-0.04</f>
        <v>14975.38</v>
      </c>
      <c r="R38" s="39"/>
      <c r="S38" s="38"/>
    </row>
    <row r="39" spans="1:19" ht="18" customHeight="1" x14ac:dyDescent="0.25">
      <c r="A39" s="1" t="s">
        <v>27</v>
      </c>
      <c r="B39" s="6">
        <f t="shared" si="1"/>
        <v>68667</v>
      </c>
      <c r="C39" s="6">
        <v>27936</v>
      </c>
      <c r="D39" s="6">
        <v>38811</v>
      </c>
      <c r="E39" s="6">
        <v>1920</v>
      </c>
      <c r="F39" s="7">
        <f>$B$39/12</f>
        <v>5722.25</v>
      </c>
      <c r="G39" s="7">
        <f t="shared" ref="G39:P39" si="32">$B$39/12</f>
        <v>5722.25</v>
      </c>
      <c r="H39" s="7">
        <f t="shared" si="32"/>
        <v>5722.25</v>
      </c>
      <c r="I39" s="7">
        <f t="shared" si="32"/>
        <v>5722.25</v>
      </c>
      <c r="J39" s="7">
        <f t="shared" si="32"/>
        <v>5722.25</v>
      </c>
      <c r="K39" s="7">
        <f t="shared" si="32"/>
        <v>5722.25</v>
      </c>
      <c r="L39" s="7">
        <f t="shared" si="32"/>
        <v>5722.25</v>
      </c>
      <c r="M39" s="7">
        <f t="shared" si="32"/>
        <v>5722.25</v>
      </c>
      <c r="N39" s="7">
        <f t="shared" si="32"/>
        <v>5722.25</v>
      </c>
      <c r="O39" s="7">
        <f t="shared" si="32"/>
        <v>5722.25</v>
      </c>
      <c r="P39" s="7">
        <f t="shared" si="32"/>
        <v>5722.25</v>
      </c>
      <c r="Q39" s="7">
        <f>$B$39/12</f>
        <v>5722.25</v>
      </c>
      <c r="R39" s="39"/>
      <c r="S39" s="38"/>
    </row>
    <row r="40" spans="1:19" ht="18" customHeight="1" x14ac:dyDescent="0.25">
      <c r="A40" s="1" t="s">
        <v>28</v>
      </c>
      <c r="B40" s="6">
        <f t="shared" si="1"/>
        <v>62865</v>
      </c>
      <c r="C40" s="6">
        <v>25834</v>
      </c>
      <c r="D40" s="6">
        <v>35891</v>
      </c>
      <c r="E40" s="6">
        <v>1140</v>
      </c>
      <c r="F40" s="7">
        <f>$B$40/12</f>
        <v>5238.75</v>
      </c>
      <c r="G40" s="7">
        <f t="shared" ref="G40:P40" si="33">$B$40/12</f>
        <v>5238.75</v>
      </c>
      <c r="H40" s="7">
        <f t="shared" si="33"/>
        <v>5238.75</v>
      </c>
      <c r="I40" s="7">
        <f t="shared" si="33"/>
        <v>5238.75</v>
      </c>
      <c r="J40" s="7">
        <f t="shared" si="33"/>
        <v>5238.75</v>
      </c>
      <c r="K40" s="7">
        <f t="shared" si="33"/>
        <v>5238.75</v>
      </c>
      <c r="L40" s="7">
        <f t="shared" si="33"/>
        <v>5238.75</v>
      </c>
      <c r="M40" s="7">
        <f t="shared" si="33"/>
        <v>5238.75</v>
      </c>
      <c r="N40" s="7">
        <f t="shared" si="33"/>
        <v>5238.75</v>
      </c>
      <c r="O40" s="7">
        <f t="shared" si="33"/>
        <v>5238.75</v>
      </c>
      <c r="P40" s="7">
        <f t="shared" si="33"/>
        <v>5238.75</v>
      </c>
      <c r="Q40" s="7">
        <f>$B$40/12</f>
        <v>5238.75</v>
      </c>
      <c r="R40" s="39"/>
      <c r="S40" s="38"/>
    </row>
    <row r="41" spans="1:19" s="46" customFormat="1" ht="18" customHeight="1" x14ac:dyDescent="0.25">
      <c r="A41" s="43" t="s">
        <v>29</v>
      </c>
      <c r="B41" s="44">
        <f t="shared" si="1"/>
        <v>58650</v>
      </c>
      <c r="C41" s="44">
        <v>24116</v>
      </c>
      <c r="D41" s="44">
        <v>33503</v>
      </c>
      <c r="E41" s="44">
        <v>1031</v>
      </c>
      <c r="F41" s="45">
        <f>$B$41/12</f>
        <v>4887.5</v>
      </c>
      <c r="G41" s="45">
        <f t="shared" ref="G41:P41" si="34">$B$41/12</f>
        <v>4887.5</v>
      </c>
      <c r="H41" s="45">
        <f t="shared" si="34"/>
        <v>4887.5</v>
      </c>
      <c r="I41" s="45">
        <f t="shared" si="34"/>
        <v>4887.5</v>
      </c>
      <c r="J41" s="45">
        <f t="shared" si="34"/>
        <v>4887.5</v>
      </c>
      <c r="K41" s="45">
        <f t="shared" si="34"/>
        <v>4887.5</v>
      </c>
      <c r="L41" s="45">
        <f t="shared" si="34"/>
        <v>4887.5</v>
      </c>
      <c r="M41" s="45">
        <f t="shared" si="34"/>
        <v>4887.5</v>
      </c>
      <c r="N41" s="45">
        <f t="shared" si="34"/>
        <v>4887.5</v>
      </c>
      <c r="O41" s="45">
        <f t="shared" si="34"/>
        <v>4887.5</v>
      </c>
      <c r="P41" s="45">
        <f t="shared" si="34"/>
        <v>4887.5</v>
      </c>
      <c r="Q41" s="45">
        <f>$B$41/12-0</f>
        <v>4887.5</v>
      </c>
      <c r="R41" s="39"/>
      <c r="S41" s="39"/>
    </row>
    <row r="42" spans="1:19" ht="18" customHeight="1" x14ac:dyDescent="0.25">
      <c r="A42" s="1" t="s">
        <v>90</v>
      </c>
      <c r="B42" s="6">
        <f t="shared" si="1"/>
        <v>78674</v>
      </c>
      <c r="C42" s="6">
        <v>32928</v>
      </c>
      <c r="D42" s="6">
        <v>45746</v>
      </c>
      <c r="E42" s="6"/>
      <c r="F42" s="7"/>
      <c r="G42" s="7">
        <f>B42/4</f>
        <v>19668.5</v>
      </c>
      <c r="H42" s="7"/>
      <c r="I42" s="7">
        <f>B42/4</f>
        <v>19668.5</v>
      </c>
      <c r="J42" s="7"/>
      <c r="K42" s="7"/>
      <c r="L42" s="7">
        <f>B42/4</f>
        <v>19668.5</v>
      </c>
      <c r="M42" s="7"/>
      <c r="N42" s="7"/>
      <c r="O42" s="7">
        <f>B42/4</f>
        <v>19668.5</v>
      </c>
      <c r="P42" s="7"/>
      <c r="Q42" s="7"/>
      <c r="R42" s="39"/>
      <c r="S42" s="38"/>
    </row>
    <row r="43" spans="1:19" s="46" customFormat="1" ht="18" customHeight="1" x14ac:dyDescent="0.25">
      <c r="A43" s="43" t="s">
        <v>82</v>
      </c>
      <c r="B43" s="44">
        <f t="shared" si="1"/>
        <v>66143</v>
      </c>
      <c r="C43" s="44">
        <v>26593</v>
      </c>
      <c r="D43" s="44">
        <v>36946</v>
      </c>
      <c r="E43" s="44">
        <v>2604</v>
      </c>
      <c r="F43" s="45">
        <f>$B$43/12</f>
        <v>5511.92</v>
      </c>
      <c r="G43" s="45">
        <f t="shared" ref="G43:P43" si="35">$B$43/12</f>
        <v>5511.92</v>
      </c>
      <c r="H43" s="45">
        <f t="shared" si="35"/>
        <v>5511.92</v>
      </c>
      <c r="I43" s="45">
        <f t="shared" si="35"/>
        <v>5511.92</v>
      </c>
      <c r="J43" s="45">
        <f t="shared" si="35"/>
        <v>5511.92</v>
      </c>
      <c r="K43" s="45">
        <f t="shared" si="35"/>
        <v>5511.92</v>
      </c>
      <c r="L43" s="45">
        <f t="shared" si="35"/>
        <v>5511.92</v>
      </c>
      <c r="M43" s="45">
        <f t="shared" si="35"/>
        <v>5511.92</v>
      </c>
      <c r="N43" s="45">
        <f t="shared" si="35"/>
        <v>5511.92</v>
      </c>
      <c r="O43" s="45">
        <f t="shared" si="35"/>
        <v>5511.92</v>
      </c>
      <c r="P43" s="45">
        <f t="shared" si="35"/>
        <v>5511.92</v>
      </c>
      <c r="Q43" s="45">
        <f>$B$43/12-0.04</f>
        <v>5511.88</v>
      </c>
      <c r="R43" s="39"/>
      <c r="S43" s="39"/>
    </row>
    <row r="44" spans="1:19" s="46" customFormat="1" ht="18" customHeight="1" x14ac:dyDescent="0.25">
      <c r="A44" s="43" t="s">
        <v>30</v>
      </c>
      <c r="B44" s="44">
        <f t="shared" si="1"/>
        <v>57690</v>
      </c>
      <c r="C44" s="44">
        <v>23242</v>
      </c>
      <c r="D44" s="44">
        <v>32289</v>
      </c>
      <c r="E44" s="44">
        <v>2159</v>
      </c>
      <c r="F44" s="45">
        <f>$B$44/12</f>
        <v>4807.5</v>
      </c>
      <c r="G44" s="45">
        <f t="shared" ref="G44:Q44" si="36">$B$44/12</f>
        <v>4807.5</v>
      </c>
      <c r="H44" s="45">
        <f t="shared" si="36"/>
        <v>4807.5</v>
      </c>
      <c r="I44" s="45">
        <f t="shared" si="36"/>
        <v>4807.5</v>
      </c>
      <c r="J44" s="45">
        <f t="shared" si="36"/>
        <v>4807.5</v>
      </c>
      <c r="K44" s="45">
        <f t="shared" si="36"/>
        <v>4807.5</v>
      </c>
      <c r="L44" s="45">
        <f t="shared" si="36"/>
        <v>4807.5</v>
      </c>
      <c r="M44" s="45">
        <f t="shared" si="36"/>
        <v>4807.5</v>
      </c>
      <c r="N44" s="45">
        <f t="shared" si="36"/>
        <v>4807.5</v>
      </c>
      <c r="O44" s="45">
        <f t="shared" si="36"/>
        <v>4807.5</v>
      </c>
      <c r="P44" s="45">
        <f t="shared" si="36"/>
        <v>4807.5</v>
      </c>
      <c r="Q44" s="45">
        <f t="shared" si="36"/>
        <v>4807.5</v>
      </c>
      <c r="R44" s="39"/>
      <c r="S44" s="39"/>
    </row>
    <row r="45" spans="1:19" s="46" customFormat="1" ht="18" customHeight="1" x14ac:dyDescent="0.25">
      <c r="A45" s="43" t="s">
        <v>115</v>
      </c>
      <c r="B45" s="44">
        <f t="shared" si="1"/>
        <v>59183</v>
      </c>
      <c r="C45" s="44">
        <v>24344</v>
      </c>
      <c r="D45" s="44">
        <v>33819</v>
      </c>
      <c r="E45" s="44">
        <v>1020</v>
      </c>
      <c r="F45" s="45"/>
      <c r="G45" s="45">
        <f>B45/4</f>
        <v>14795.75</v>
      </c>
      <c r="H45" s="45"/>
      <c r="I45" s="45">
        <f>B45/4</f>
        <v>14795.75</v>
      </c>
      <c r="J45" s="45"/>
      <c r="K45" s="45"/>
      <c r="L45" s="45">
        <f>B45/4</f>
        <v>14795.75</v>
      </c>
      <c r="M45" s="45"/>
      <c r="N45" s="45"/>
      <c r="O45" s="45">
        <f>B45/4</f>
        <v>14795.75</v>
      </c>
      <c r="P45" s="45"/>
      <c r="Q45" s="45"/>
      <c r="R45" s="39"/>
      <c r="S45" s="39"/>
    </row>
    <row r="46" spans="1:19" ht="18" customHeight="1" x14ac:dyDescent="0.25">
      <c r="A46" s="1" t="s">
        <v>87</v>
      </c>
      <c r="B46" s="6">
        <f t="shared" si="1"/>
        <v>110268</v>
      </c>
      <c r="C46" s="6">
        <v>46152</v>
      </c>
      <c r="D46" s="6">
        <v>64116</v>
      </c>
      <c r="E46" s="6"/>
      <c r="F46" s="7">
        <f>$B$46/12</f>
        <v>9189</v>
      </c>
      <c r="G46" s="7">
        <f t="shared" ref="G46:P46" si="37">$B$46/12</f>
        <v>9189</v>
      </c>
      <c r="H46" s="7">
        <f t="shared" si="37"/>
        <v>9189</v>
      </c>
      <c r="I46" s="7">
        <f t="shared" si="37"/>
        <v>9189</v>
      </c>
      <c r="J46" s="7">
        <f t="shared" si="37"/>
        <v>9189</v>
      </c>
      <c r="K46" s="7">
        <f t="shared" si="37"/>
        <v>9189</v>
      </c>
      <c r="L46" s="7">
        <f t="shared" si="37"/>
        <v>9189</v>
      </c>
      <c r="M46" s="7">
        <f t="shared" si="37"/>
        <v>9189</v>
      </c>
      <c r="N46" s="7">
        <f t="shared" si="37"/>
        <v>9189</v>
      </c>
      <c r="O46" s="7">
        <f t="shared" si="37"/>
        <v>9189</v>
      </c>
      <c r="P46" s="7">
        <f t="shared" si="37"/>
        <v>9189</v>
      </c>
      <c r="Q46" s="7">
        <f>$B$46/12</f>
        <v>9189</v>
      </c>
      <c r="R46" s="39"/>
      <c r="S46" s="38"/>
    </row>
    <row r="47" spans="1:19" ht="18" customHeight="1" x14ac:dyDescent="0.25">
      <c r="A47" s="1" t="s">
        <v>101</v>
      </c>
      <c r="B47" s="6">
        <f t="shared" si="1"/>
        <v>129855</v>
      </c>
      <c r="C47" s="6">
        <v>54350</v>
      </c>
      <c r="D47" s="6">
        <v>75505</v>
      </c>
      <c r="E47" s="6"/>
      <c r="F47" s="7">
        <f>$B$47/12</f>
        <v>10821.25</v>
      </c>
      <c r="G47" s="7">
        <f t="shared" ref="G47:P47" si="38">$B$47/12</f>
        <v>10821.25</v>
      </c>
      <c r="H47" s="7">
        <f t="shared" si="38"/>
        <v>10821.25</v>
      </c>
      <c r="I47" s="7">
        <f t="shared" si="38"/>
        <v>10821.25</v>
      </c>
      <c r="J47" s="7">
        <f t="shared" si="38"/>
        <v>10821.25</v>
      </c>
      <c r="K47" s="7">
        <f t="shared" si="38"/>
        <v>10821.25</v>
      </c>
      <c r="L47" s="7">
        <f t="shared" si="38"/>
        <v>10821.25</v>
      </c>
      <c r="M47" s="7">
        <f t="shared" si="38"/>
        <v>10821.25</v>
      </c>
      <c r="N47" s="7">
        <f t="shared" si="38"/>
        <v>10821.25</v>
      </c>
      <c r="O47" s="7">
        <f t="shared" si="38"/>
        <v>10821.25</v>
      </c>
      <c r="P47" s="7">
        <f t="shared" si="38"/>
        <v>10821.25</v>
      </c>
      <c r="Q47" s="7">
        <f>$B$47/12</f>
        <v>10821.25</v>
      </c>
      <c r="R47" s="39"/>
      <c r="S47" s="38"/>
    </row>
    <row r="48" spans="1:19" ht="18" customHeight="1" x14ac:dyDescent="0.25">
      <c r="A48" s="1" t="s">
        <v>31</v>
      </c>
      <c r="B48" s="6">
        <f t="shared" si="1"/>
        <v>62093</v>
      </c>
      <c r="C48" s="6">
        <v>25315</v>
      </c>
      <c r="D48" s="6">
        <v>35168</v>
      </c>
      <c r="E48" s="6">
        <v>1610</v>
      </c>
      <c r="F48" s="7">
        <f>$B$48/12</f>
        <v>5174.42</v>
      </c>
      <c r="G48" s="7">
        <f t="shared" ref="G48:P48" si="39">$B$48/12</f>
        <v>5174.42</v>
      </c>
      <c r="H48" s="7">
        <f t="shared" si="39"/>
        <v>5174.42</v>
      </c>
      <c r="I48" s="7">
        <f t="shared" si="39"/>
        <v>5174.42</v>
      </c>
      <c r="J48" s="7">
        <f t="shared" si="39"/>
        <v>5174.42</v>
      </c>
      <c r="K48" s="7">
        <f t="shared" si="39"/>
        <v>5174.42</v>
      </c>
      <c r="L48" s="7">
        <f t="shared" si="39"/>
        <v>5174.42</v>
      </c>
      <c r="M48" s="7">
        <f t="shared" si="39"/>
        <v>5174.42</v>
      </c>
      <c r="N48" s="7">
        <f t="shared" si="39"/>
        <v>5174.42</v>
      </c>
      <c r="O48" s="7">
        <f t="shared" si="39"/>
        <v>5174.42</v>
      </c>
      <c r="P48" s="7">
        <f t="shared" si="39"/>
        <v>5174.42</v>
      </c>
      <c r="Q48" s="7">
        <f>$B$48/12-0.04</f>
        <v>5174.38</v>
      </c>
      <c r="R48" s="39"/>
      <c r="S48" s="38"/>
    </row>
    <row r="49" spans="1:19" ht="18" customHeight="1" x14ac:dyDescent="0.25">
      <c r="A49" s="1" t="s">
        <v>32</v>
      </c>
      <c r="B49" s="6">
        <f t="shared" si="1"/>
        <v>296074</v>
      </c>
      <c r="C49" s="6">
        <v>123919</v>
      </c>
      <c r="D49" s="6">
        <v>172155</v>
      </c>
      <c r="E49" s="6"/>
      <c r="F49" s="7">
        <f>$B$49/12</f>
        <v>24672.83</v>
      </c>
      <c r="G49" s="7">
        <f t="shared" ref="G49:P49" si="40">$B$49/12</f>
        <v>24672.83</v>
      </c>
      <c r="H49" s="7">
        <f t="shared" si="40"/>
        <v>24672.83</v>
      </c>
      <c r="I49" s="7">
        <f t="shared" si="40"/>
        <v>24672.83</v>
      </c>
      <c r="J49" s="7">
        <f t="shared" si="40"/>
        <v>24672.83</v>
      </c>
      <c r="K49" s="7">
        <f t="shared" si="40"/>
        <v>24672.83</v>
      </c>
      <c r="L49" s="7">
        <f t="shared" si="40"/>
        <v>24672.83</v>
      </c>
      <c r="M49" s="7">
        <f t="shared" si="40"/>
        <v>24672.83</v>
      </c>
      <c r="N49" s="7">
        <f t="shared" si="40"/>
        <v>24672.83</v>
      </c>
      <c r="O49" s="7">
        <f t="shared" si="40"/>
        <v>24672.83</v>
      </c>
      <c r="P49" s="7">
        <f t="shared" si="40"/>
        <v>24672.83</v>
      </c>
      <c r="Q49" s="7">
        <f>$B$49/12+0.04</f>
        <v>24672.87</v>
      </c>
      <c r="R49" s="39"/>
      <c r="S49" s="38"/>
    </row>
    <row r="50" spans="1:19" ht="18" customHeight="1" x14ac:dyDescent="0.25">
      <c r="A50" s="1" t="s">
        <v>33</v>
      </c>
      <c r="B50" s="6">
        <f t="shared" si="1"/>
        <v>156109</v>
      </c>
      <c r="C50" s="6">
        <v>65338</v>
      </c>
      <c r="D50" s="6">
        <v>90771</v>
      </c>
      <c r="E50" s="6"/>
      <c r="F50" s="7">
        <f>$B$50/12</f>
        <v>13009.08</v>
      </c>
      <c r="G50" s="7">
        <f t="shared" ref="G50:P50" si="41">$B$50/12</f>
        <v>13009.08</v>
      </c>
      <c r="H50" s="7">
        <f t="shared" si="41"/>
        <v>13009.08</v>
      </c>
      <c r="I50" s="7">
        <f t="shared" si="41"/>
        <v>13009.08</v>
      </c>
      <c r="J50" s="7">
        <f t="shared" si="41"/>
        <v>13009.08</v>
      </c>
      <c r="K50" s="7">
        <f t="shared" si="41"/>
        <v>13009.08</v>
      </c>
      <c r="L50" s="7">
        <f t="shared" si="41"/>
        <v>13009.08</v>
      </c>
      <c r="M50" s="7">
        <f t="shared" si="41"/>
        <v>13009.08</v>
      </c>
      <c r="N50" s="7">
        <f t="shared" si="41"/>
        <v>13009.08</v>
      </c>
      <c r="O50" s="7">
        <f t="shared" si="41"/>
        <v>13009.08</v>
      </c>
      <c r="P50" s="7">
        <f t="shared" si="41"/>
        <v>13009.08</v>
      </c>
      <c r="Q50" s="7">
        <f>$B$50/12+0.04</f>
        <v>13009.12</v>
      </c>
      <c r="R50" s="39"/>
      <c r="S50" s="38"/>
    </row>
    <row r="51" spans="1:19" ht="18" customHeight="1" x14ac:dyDescent="0.25">
      <c r="A51" s="1" t="s">
        <v>108</v>
      </c>
      <c r="B51" s="6">
        <f t="shared" si="1"/>
        <v>283854</v>
      </c>
      <c r="C51" s="6">
        <v>118804</v>
      </c>
      <c r="D51" s="6">
        <v>165050</v>
      </c>
      <c r="E51" s="6"/>
      <c r="F51" s="7">
        <f>$B$51/12</f>
        <v>23654.5</v>
      </c>
      <c r="G51" s="7">
        <f t="shared" ref="G51:P51" si="42">$B$51/12</f>
        <v>23654.5</v>
      </c>
      <c r="H51" s="7">
        <f t="shared" si="42"/>
        <v>23654.5</v>
      </c>
      <c r="I51" s="7">
        <f t="shared" si="42"/>
        <v>23654.5</v>
      </c>
      <c r="J51" s="7">
        <f t="shared" si="42"/>
        <v>23654.5</v>
      </c>
      <c r="K51" s="7">
        <f t="shared" si="42"/>
        <v>23654.5</v>
      </c>
      <c r="L51" s="7">
        <f t="shared" si="42"/>
        <v>23654.5</v>
      </c>
      <c r="M51" s="7">
        <f t="shared" si="42"/>
        <v>23654.5</v>
      </c>
      <c r="N51" s="7">
        <f t="shared" si="42"/>
        <v>23654.5</v>
      </c>
      <c r="O51" s="7">
        <f t="shared" si="42"/>
        <v>23654.5</v>
      </c>
      <c r="P51" s="7">
        <f t="shared" si="42"/>
        <v>23654.5</v>
      </c>
      <c r="Q51" s="7">
        <f>$B$51/12</f>
        <v>23654.5</v>
      </c>
      <c r="R51" s="39"/>
      <c r="S51" s="38"/>
    </row>
    <row r="52" spans="1:19" ht="18" customHeight="1" x14ac:dyDescent="0.25">
      <c r="A52" s="1" t="s">
        <v>105</v>
      </c>
      <c r="B52" s="6">
        <f t="shared" si="1"/>
        <v>106467</v>
      </c>
      <c r="C52" s="6">
        <v>44561</v>
      </c>
      <c r="D52" s="6">
        <v>61906</v>
      </c>
      <c r="E52" s="6"/>
      <c r="F52" s="7">
        <f>$B$52/12</f>
        <v>8872.25</v>
      </c>
      <c r="G52" s="7">
        <f t="shared" ref="G52:P52" si="43">$B$52/12</f>
        <v>8872.25</v>
      </c>
      <c r="H52" s="7">
        <f t="shared" si="43"/>
        <v>8872.25</v>
      </c>
      <c r="I52" s="7">
        <f t="shared" si="43"/>
        <v>8872.25</v>
      </c>
      <c r="J52" s="7">
        <f t="shared" si="43"/>
        <v>8872.25</v>
      </c>
      <c r="K52" s="7">
        <f t="shared" si="43"/>
        <v>8872.25</v>
      </c>
      <c r="L52" s="7">
        <f t="shared" si="43"/>
        <v>8872.25</v>
      </c>
      <c r="M52" s="7">
        <f t="shared" si="43"/>
        <v>8872.25</v>
      </c>
      <c r="N52" s="7">
        <f t="shared" si="43"/>
        <v>8872.25</v>
      </c>
      <c r="O52" s="7">
        <f t="shared" si="43"/>
        <v>8872.25</v>
      </c>
      <c r="P52" s="7">
        <f t="shared" si="43"/>
        <v>8872.25</v>
      </c>
      <c r="Q52" s="7">
        <f>$B$52/12</f>
        <v>8872.25</v>
      </c>
      <c r="R52" s="39"/>
      <c r="S52" s="38"/>
    </row>
    <row r="53" spans="1:19" ht="18" customHeight="1" x14ac:dyDescent="0.25">
      <c r="A53" s="1" t="s">
        <v>34</v>
      </c>
      <c r="B53" s="6">
        <f t="shared" si="1"/>
        <v>122967</v>
      </c>
      <c r="C53" s="6">
        <v>51467</v>
      </c>
      <c r="D53" s="6">
        <v>71500</v>
      </c>
      <c r="E53" s="6"/>
      <c r="F53" s="7">
        <f>$B$53/12</f>
        <v>10247.25</v>
      </c>
      <c r="G53" s="7">
        <f t="shared" ref="G53:P53" si="44">$B$53/12</f>
        <v>10247.25</v>
      </c>
      <c r="H53" s="7">
        <f t="shared" si="44"/>
        <v>10247.25</v>
      </c>
      <c r="I53" s="7">
        <f t="shared" si="44"/>
        <v>10247.25</v>
      </c>
      <c r="J53" s="7">
        <f t="shared" si="44"/>
        <v>10247.25</v>
      </c>
      <c r="K53" s="7">
        <f t="shared" si="44"/>
        <v>10247.25</v>
      </c>
      <c r="L53" s="7">
        <f t="shared" si="44"/>
        <v>10247.25</v>
      </c>
      <c r="M53" s="7">
        <f t="shared" si="44"/>
        <v>10247.25</v>
      </c>
      <c r="N53" s="7">
        <f t="shared" si="44"/>
        <v>10247.25</v>
      </c>
      <c r="O53" s="7">
        <f t="shared" si="44"/>
        <v>10247.25</v>
      </c>
      <c r="P53" s="7">
        <f t="shared" si="44"/>
        <v>10247.25</v>
      </c>
      <c r="Q53" s="7">
        <f>$B$53/12</f>
        <v>10247.25</v>
      </c>
      <c r="R53" s="39"/>
      <c r="S53" s="38"/>
    </row>
    <row r="54" spans="1:19" ht="18" customHeight="1" x14ac:dyDescent="0.25">
      <c r="A54" s="1" t="s">
        <v>35</v>
      </c>
      <c r="B54" s="6">
        <f t="shared" si="1"/>
        <v>732999</v>
      </c>
      <c r="C54" s="6">
        <v>306791</v>
      </c>
      <c r="D54" s="6">
        <v>426208</v>
      </c>
      <c r="E54" s="6"/>
      <c r="F54" s="7">
        <f>$B$54/12</f>
        <v>61083.25</v>
      </c>
      <c r="G54" s="7">
        <f t="shared" ref="G54:P54" si="45">$B$54/12</f>
        <v>61083.25</v>
      </c>
      <c r="H54" s="7">
        <f t="shared" si="45"/>
        <v>61083.25</v>
      </c>
      <c r="I54" s="7">
        <f t="shared" si="45"/>
        <v>61083.25</v>
      </c>
      <c r="J54" s="7">
        <f t="shared" si="45"/>
        <v>61083.25</v>
      </c>
      <c r="K54" s="7">
        <f t="shared" si="45"/>
        <v>61083.25</v>
      </c>
      <c r="L54" s="7">
        <f t="shared" si="45"/>
        <v>61083.25</v>
      </c>
      <c r="M54" s="7">
        <f t="shared" si="45"/>
        <v>61083.25</v>
      </c>
      <c r="N54" s="7">
        <f t="shared" si="45"/>
        <v>61083.25</v>
      </c>
      <c r="O54" s="7">
        <f t="shared" si="45"/>
        <v>61083.25</v>
      </c>
      <c r="P54" s="7">
        <f t="shared" si="45"/>
        <v>61083.25</v>
      </c>
      <c r="Q54" s="7">
        <f>$B$54/12</f>
        <v>61083.25</v>
      </c>
      <c r="R54" s="39"/>
      <c r="S54" s="38"/>
    </row>
    <row r="55" spans="1:19" ht="18" customHeight="1" x14ac:dyDescent="0.25">
      <c r="A55" s="1" t="s">
        <v>36</v>
      </c>
      <c r="B55" s="6">
        <f t="shared" si="1"/>
        <v>62677</v>
      </c>
      <c r="C55" s="6">
        <v>25279</v>
      </c>
      <c r="D55" s="6">
        <v>35118</v>
      </c>
      <c r="E55" s="6">
        <v>2280</v>
      </c>
      <c r="F55" s="7">
        <f>$B$55/12</f>
        <v>5223.08</v>
      </c>
      <c r="G55" s="7">
        <f t="shared" ref="G55:P55" si="46">$B$55/12</f>
        <v>5223.08</v>
      </c>
      <c r="H55" s="7">
        <f t="shared" si="46"/>
        <v>5223.08</v>
      </c>
      <c r="I55" s="7">
        <f t="shared" si="46"/>
        <v>5223.08</v>
      </c>
      <c r="J55" s="7">
        <f t="shared" si="46"/>
        <v>5223.08</v>
      </c>
      <c r="K55" s="7">
        <f t="shared" si="46"/>
        <v>5223.08</v>
      </c>
      <c r="L55" s="7">
        <f t="shared" si="46"/>
        <v>5223.08</v>
      </c>
      <c r="M55" s="7">
        <f t="shared" si="46"/>
        <v>5223.08</v>
      </c>
      <c r="N55" s="7">
        <f t="shared" si="46"/>
        <v>5223.08</v>
      </c>
      <c r="O55" s="7">
        <f t="shared" si="46"/>
        <v>5223.08</v>
      </c>
      <c r="P55" s="7">
        <f t="shared" si="46"/>
        <v>5223.08</v>
      </c>
      <c r="Q55" s="7">
        <f>$B$55/12+0.04</f>
        <v>5223.12</v>
      </c>
      <c r="R55" s="39"/>
      <c r="S55" s="38"/>
    </row>
    <row r="56" spans="1:19" s="40" customFormat="1" ht="18" customHeight="1" x14ac:dyDescent="0.25">
      <c r="A56" s="43" t="s">
        <v>37</v>
      </c>
      <c r="B56" s="49">
        <f t="shared" si="1"/>
        <v>88873</v>
      </c>
      <c r="C56" s="49">
        <v>36463</v>
      </c>
      <c r="D56" s="49">
        <v>50658</v>
      </c>
      <c r="E56" s="49">
        <v>1752</v>
      </c>
      <c r="F56" s="50">
        <f>$B$56/12</f>
        <v>7406.08</v>
      </c>
      <c r="G56" s="50">
        <f t="shared" ref="G56:P56" si="47">$B$56/12</f>
        <v>7406.08</v>
      </c>
      <c r="H56" s="50">
        <f t="shared" si="47"/>
        <v>7406.08</v>
      </c>
      <c r="I56" s="50">
        <f t="shared" si="47"/>
        <v>7406.08</v>
      </c>
      <c r="J56" s="50">
        <f t="shared" si="47"/>
        <v>7406.08</v>
      </c>
      <c r="K56" s="50">
        <f t="shared" si="47"/>
        <v>7406.08</v>
      </c>
      <c r="L56" s="50">
        <f t="shared" si="47"/>
        <v>7406.08</v>
      </c>
      <c r="M56" s="50">
        <f t="shared" si="47"/>
        <v>7406.08</v>
      </c>
      <c r="N56" s="50">
        <f t="shared" si="47"/>
        <v>7406.08</v>
      </c>
      <c r="O56" s="50">
        <f t="shared" si="47"/>
        <v>7406.08</v>
      </c>
      <c r="P56" s="50">
        <f t="shared" si="47"/>
        <v>7406.08</v>
      </c>
      <c r="Q56" s="50">
        <f>$B$56/12+0.04</f>
        <v>7406.12</v>
      </c>
      <c r="R56" s="39"/>
      <c r="S56" s="39"/>
    </row>
    <row r="57" spans="1:19" ht="18" customHeight="1" x14ac:dyDescent="0.25">
      <c r="A57" s="1" t="s">
        <v>38</v>
      </c>
      <c r="B57" s="6">
        <f t="shared" si="1"/>
        <v>80229</v>
      </c>
      <c r="C57" s="6">
        <v>33579</v>
      </c>
      <c r="D57" s="6">
        <v>46650</v>
      </c>
      <c r="E57" s="6"/>
      <c r="F57" s="7">
        <f>$B$57/12</f>
        <v>6685.75</v>
      </c>
      <c r="G57" s="7">
        <f t="shared" ref="G57:P57" si="48">$B$57/12</f>
        <v>6685.75</v>
      </c>
      <c r="H57" s="7">
        <f t="shared" si="48"/>
        <v>6685.75</v>
      </c>
      <c r="I57" s="7">
        <f t="shared" si="48"/>
        <v>6685.75</v>
      </c>
      <c r="J57" s="7">
        <f t="shared" si="48"/>
        <v>6685.75</v>
      </c>
      <c r="K57" s="7">
        <f t="shared" si="48"/>
        <v>6685.75</v>
      </c>
      <c r="L57" s="7">
        <f t="shared" si="48"/>
        <v>6685.75</v>
      </c>
      <c r="M57" s="7">
        <f t="shared" si="48"/>
        <v>6685.75</v>
      </c>
      <c r="N57" s="7">
        <f t="shared" si="48"/>
        <v>6685.75</v>
      </c>
      <c r="O57" s="7">
        <f t="shared" si="48"/>
        <v>6685.75</v>
      </c>
      <c r="P57" s="7">
        <f t="shared" si="48"/>
        <v>6685.75</v>
      </c>
      <c r="Q57" s="7">
        <f>$B$57/12</f>
        <v>6685.75</v>
      </c>
      <c r="R57" s="39"/>
      <c r="S57" s="38"/>
    </row>
    <row r="58" spans="1:19" ht="18" customHeight="1" x14ac:dyDescent="0.25">
      <c r="A58" s="1" t="s">
        <v>39</v>
      </c>
      <c r="B58" s="6">
        <f t="shared" si="1"/>
        <v>106685</v>
      </c>
      <c r="C58" s="6">
        <v>43145</v>
      </c>
      <c r="D58" s="6">
        <v>59940</v>
      </c>
      <c r="E58" s="6">
        <v>3600</v>
      </c>
      <c r="F58" s="7">
        <f>$B$58/12</f>
        <v>8890.42</v>
      </c>
      <c r="G58" s="7">
        <f t="shared" ref="G58:P58" si="49">$B$58/12</f>
        <v>8890.42</v>
      </c>
      <c r="H58" s="7">
        <f t="shared" si="49"/>
        <v>8890.42</v>
      </c>
      <c r="I58" s="7">
        <f t="shared" si="49"/>
        <v>8890.42</v>
      </c>
      <c r="J58" s="7">
        <f t="shared" si="49"/>
        <v>8890.42</v>
      </c>
      <c r="K58" s="7">
        <f t="shared" si="49"/>
        <v>8890.42</v>
      </c>
      <c r="L58" s="7">
        <f t="shared" si="49"/>
        <v>8890.42</v>
      </c>
      <c r="M58" s="7">
        <f t="shared" si="49"/>
        <v>8890.42</v>
      </c>
      <c r="N58" s="7">
        <f t="shared" si="49"/>
        <v>8890.42</v>
      </c>
      <c r="O58" s="7">
        <f t="shared" si="49"/>
        <v>8890.42</v>
      </c>
      <c r="P58" s="7">
        <f t="shared" si="49"/>
        <v>8890.42</v>
      </c>
      <c r="Q58" s="7">
        <f>$B$58/12-0.04</f>
        <v>8890.3799999999992</v>
      </c>
      <c r="R58" s="39"/>
      <c r="S58" s="38"/>
    </row>
    <row r="59" spans="1:19" ht="18" customHeight="1" x14ac:dyDescent="0.25">
      <c r="A59" s="1" t="s">
        <v>40</v>
      </c>
      <c r="B59" s="6">
        <f t="shared" si="1"/>
        <v>60970</v>
      </c>
      <c r="C59" s="6">
        <v>24941</v>
      </c>
      <c r="D59" s="6">
        <v>34649</v>
      </c>
      <c r="E59" s="6">
        <v>1380</v>
      </c>
      <c r="F59" s="7">
        <f>$B$59/12</f>
        <v>5080.83</v>
      </c>
      <c r="G59" s="7">
        <f t="shared" ref="G59:P59" si="50">$B$59/12</f>
        <v>5080.83</v>
      </c>
      <c r="H59" s="7">
        <f t="shared" si="50"/>
        <v>5080.83</v>
      </c>
      <c r="I59" s="7">
        <f t="shared" si="50"/>
        <v>5080.83</v>
      </c>
      <c r="J59" s="7">
        <f t="shared" si="50"/>
        <v>5080.83</v>
      </c>
      <c r="K59" s="7">
        <f t="shared" si="50"/>
        <v>5080.83</v>
      </c>
      <c r="L59" s="7">
        <f t="shared" si="50"/>
        <v>5080.83</v>
      </c>
      <c r="M59" s="7">
        <f t="shared" si="50"/>
        <v>5080.83</v>
      </c>
      <c r="N59" s="7">
        <f t="shared" si="50"/>
        <v>5080.83</v>
      </c>
      <c r="O59" s="7">
        <f t="shared" si="50"/>
        <v>5080.83</v>
      </c>
      <c r="P59" s="7">
        <f t="shared" si="50"/>
        <v>5080.83</v>
      </c>
      <c r="Q59" s="7">
        <f>$B$59/12+0.04</f>
        <v>5080.87</v>
      </c>
      <c r="R59" s="39"/>
      <c r="S59" s="38"/>
    </row>
    <row r="60" spans="1:19" ht="18" customHeight="1" x14ac:dyDescent="0.25">
      <c r="A60" s="1" t="s">
        <v>91</v>
      </c>
      <c r="B60" s="6">
        <f t="shared" si="1"/>
        <v>110470</v>
      </c>
      <c r="C60" s="6">
        <v>46236</v>
      </c>
      <c r="D60" s="6">
        <v>64234</v>
      </c>
      <c r="E60" s="6"/>
      <c r="F60" s="7"/>
      <c r="G60" s="7">
        <f>B60/4</f>
        <v>27617.5</v>
      </c>
      <c r="H60" s="7"/>
      <c r="I60" s="7">
        <f>B60/4</f>
        <v>27617.5</v>
      </c>
      <c r="J60" s="7"/>
      <c r="K60" s="7"/>
      <c r="L60" s="7">
        <f>B60/4</f>
        <v>27617.5</v>
      </c>
      <c r="M60" s="7"/>
      <c r="N60" s="7"/>
      <c r="O60" s="7">
        <f>B60/4</f>
        <v>27617.5</v>
      </c>
      <c r="P60" s="7"/>
      <c r="Q60" s="7"/>
      <c r="R60" s="39"/>
      <c r="S60" s="38"/>
    </row>
    <row r="61" spans="1:19" ht="18" customHeight="1" x14ac:dyDescent="0.25">
      <c r="A61" s="1" t="s">
        <v>41</v>
      </c>
      <c r="B61" s="6">
        <f t="shared" si="1"/>
        <v>72901</v>
      </c>
      <c r="C61" s="6">
        <v>30007</v>
      </c>
      <c r="D61" s="6">
        <v>41688</v>
      </c>
      <c r="E61" s="6">
        <v>1206</v>
      </c>
      <c r="F61" s="7">
        <f>$B$61/12</f>
        <v>6075.08</v>
      </c>
      <c r="G61" s="7">
        <f t="shared" ref="G61:P61" si="51">$B$61/12</f>
        <v>6075.08</v>
      </c>
      <c r="H61" s="7">
        <f t="shared" si="51"/>
        <v>6075.08</v>
      </c>
      <c r="I61" s="7">
        <f t="shared" si="51"/>
        <v>6075.08</v>
      </c>
      <c r="J61" s="7">
        <f t="shared" si="51"/>
        <v>6075.08</v>
      </c>
      <c r="K61" s="7">
        <f t="shared" si="51"/>
        <v>6075.08</v>
      </c>
      <c r="L61" s="7">
        <f t="shared" si="51"/>
        <v>6075.08</v>
      </c>
      <c r="M61" s="7">
        <f t="shared" si="51"/>
        <v>6075.08</v>
      </c>
      <c r="N61" s="7">
        <f t="shared" si="51"/>
        <v>6075.08</v>
      </c>
      <c r="O61" s="7">
        <f t="shared" si="51"/>
        <v>6075.08</v>
      </c>
      <c r="P61" s="7">
        <f t="shared" si="51"/>
        <v>6075.08</v>
      </c>
      <c r="Q61" s="7">
        <f>$B$61/12+0.04</f>
        <v>6075.12</v>
      </c>
      <c r="R61" s="39"/>
      <c r="S61" s="38"/>
    </row>
    <row r="62" spans="1:19" ht="18" customHeight="1" x14ac:dyDescent="0.25">
      <c r="A62" s="1" t="s">
        <v>42</v>
      </c>
      <c r="B62" s="6">
        <f t="shared" si="1"/>
        <v>75513</v>
      </c>
      <c r="C62" s="6">
        <v>31128</v>
      </c>
      <c r="D62" s="6">
        <v>43245</v>
      </c>
      <c r="E62" s="6">
        <v>1140</v>
      </c>
      <c r="F62" s="7">
        <f>$B$62/12</f>
        <v>6292.75</v>
      </c>
      <c r="G62" s="7">
        <f t="shared" ref="G62:P62" si="52">$B$62/12</f>
        <v>6292.75</v>
      </c>
      <c r="H62" s="7">
        <f t="shared" si="52"/>
        <v>6292.75</v>
      </c>
      <c r="I62" s="7">
        <f t="shared" si="52"/>
        <v>6292.75</v>
      </c>
      <c r="J62" s="7">
        <f t="shared" si="52"/>
        <v>6292.75</v>
      </c>
      <c r="K62" s="7">
        <f t="shared" si="52"/>
        <v>6292.75</v>
      </c>
      <c r="L62" s="7">
        <f t="shared" si="52"/>
        <v>6292.75</v>
      </c>
      <c r="M62" s="7">
        <f t="shared" si="52"/>
        <v>6292.75</v>
      </c>
      <c r="N62" s="7">
        <f t="shared" si="52"/>
        <v>6292.75</v>
      </c>
      <c r="O62" s="7">
        <f t="shared" si="52"/>
        <v>6292.75</v>
      </c>
      <c r="P62" s="7">
        <f t="shared" si="52"/>
        <v>6292.75</v>
      </c>
      <c r="Q62" s="7">
        <f>$B$62/12</f>
        <v>6292.75</v>
      </c>
      <c r="R62" s="39"/>
      <c r="S62" s="38"/>
    </row>
    <row r="63" spans="1:19" ht="18" customHeight="1" x14ac:dyDescent="0.25">
      <c r="A63" s="1" t="s">
        <v>43</v>
      </c>
      <c r="B63" s="6">
        <f t="shared" si="1"/>
        <v>68904</v>
      </c>
      <c r="C63" s="6">
        <v>28282</v>
      </c>
      <c r="D63" s="6">
        <v>39290</v>
      </c>
      <c r="E63" s="6">
        <v>1332</v>
      </c>
      <c r="F63" s="7">
        <f>$B$63/12</f>
        <v>5742</v>
      </c>
      <c r="G63" s="7">
        <f t="shared" ref="G63:P63" si="53">$B$63/12</f>
        <v>5742</v>
      </c>
      <c r="H63" s="7">
        <f t="shared" si="53"/>
        <v>5742</v>
      </c>
      <c r="I63" s="7">
        <f t="shared" si="53"/>
        <v>5742</v>
      </c>
      <c r="J63" s="7">
        <f t="shared" si="53"/>
        <v>5742</v>
      </c>
      <c r="K63" s="7">
        <f t="shared" si="53"/>
        <v>5742</v>
      </c>
      <c r="L63" s="7">
        <f t="shared" si="53"/>
        <v>5742</v>
      </c>
      <c r="M63" s="7">
        <f t="shared" si="53"/>
        <v>5742</v>
      </c>
      <c r="N63" s="7">
        <f t="shared" si="53"/>
        <v>5742</v>
      </c>
      <c r="O63" s="7">
        <f t="shared" si="53"/>
        <v>5742</v>
      </c>
      <c r="P63" s="7">
        <f t="shared" si="53"/>
        <v>5742</v>
      </c>
      <c r="Q63" s="7">
        <f>$B$63/12</f>
        <v>5742</v>
      </c>
      <c r="R63" s="39"/>
      <c r="S63" s="38"/>
    </row>
    <row r="64" spans="1:19" ht="18" customHeight="1" x14ac:dyDescent="0.25">
      <c r="A64" s="1" t="s">
        <v>44</v>
      </c>
      <c r="B64" s="6">
        <f t="shared" si="1"/>
        <v>74571</v>
      </c>
      <c r="C64" s="6">
        <v>27952</v>
      </c>
      <c r="D64" s="6">
        <v>38831</v>
      </c>
      <c r="E64" s="6">
        <v>7788</v>
      </c>
      <c r="F64" s="7">
        <f>$B$64/12</f>
        <v>6214.25</v>
      </c>
      <c r="G64" s="7">
        <f t="shared" ref="G64:P64" si="54">$B$64/12</f>
        <v>6214.25</v>
      </c>
      <c r="H64" s="7">
        <f t="shared" si="54"/>
        <v>6214.25</v>
      </c>
      <c r="I64" s="7">
        <f t="shared" si="54"/>
        <v>6214.25</v>
      </c>
      <c r="J64" s="7">
        <f t="shared" si="54"/>
        <v>6214.25</v>
      </c>
      <c r="K64" s="7">
        <f t="shared" si="54"/>
        <v>6214.25</v>
      </c>
      <c r="L64" s="7">
        <f t="shared" si="54"/>
        <v>6214.25</v>
      </c>
      <c r="M64" s="7">
        <f t="shared" si="54"/>
        <v>6214.25</v>
      </c>
      <c r="N64" s="7">
        <f t="shared" si="54"/>
        <v>6214.25</v>
      </c>
      <c r="O64" s="7">
        <f t="shared" si="54"/>
        <v>6214.25</v>
      </c>
      <c r="P64" s="7">
        <f t="shared" si="54"/>
        <v>6214.25</v>
      </c>
      <c r="Q64" s="7">
        <f>$B$64/12</f>
        <v>6214.25</v>
      </c>
      <c r="R64" s="39"/>
      <c r="S64" s="38"/>
    </row>
    <row r="65" spans="1:19" ht="18" customHeight="1" x14ac:dyDescent="0.25">
      <c r="A65" s="1" t="s">
        <v>112</v>
      </c>
      <c r="B65" s="6">
        <f t="shared" si="1"/>
        <v>85276</v>
      </c>
      <c r="C65" s="6">
        <v>35098</v>
      </c>
      <c r="D65" s="6">
        <v>48761</v>
      </c>
      <c r="E65" s="6">
        <v>1417</v>
      </c>
      <c r="F65" s="7">
        <f>$B$65/12</f>
        <v>7106.33</v>
      </c>
      <c r="G65" s="7">
        <f t="shared" ref="G65:P65" si="55">$B$65/12</f>
        <v>7106.33</v>
      </c>
      <c r="H65" s="7">
        <f t="shared" si="55"/>
        <v>7106.33</v>
      </c>
      <c r="I65" s="7">
        <f t="shared" si="55"/>
        <v>7106.33</v>
      </c>
      <c r="J65" s="7">
        <f t="shared" si="55"/>
        <v>7106.33</v>
      </c>
      <c r="K65" s="7">
        <f t="shared" si="55"/>
        <v>7106.33</v>
      </c>
      <c r="L65" s="7">
        <f t="shared" si="55"/>
        <v>7106.33</v>
      </c>
      <c r="M65" s="7">
        <f t="shared" si="55"/>
        <v>7106.33</v>
      </c>
      <c r="N65" s="7">
        <f t="shared" si="55"/>
        <v>7106.33</v>
      </c>
      <c r="O65" s="7">
        <f t="shared" si="55"/>
        <v>7106.33</v>
      </c>
      <c r="P65" s="7">
        <f t="shared" si="55"/>
        <v>7106.33</v>
      </c>
      <c r="Q65" s="7">
        <f>$B$65/12+0.04</f>
        <v>7106.37</v>
      </c>
      <c r="R65" s="39"/>
      <c r="S65" s="38"/>
    </row>
    <row r="66" spans="1:19" ht="18" customHeight="1" x14ac:dyDescent="0.25">
      <c r="A66" s="1" t="s">
        <v>45</v>
      </c>
      <c r="B66" s="6">
        <f t="shared" si="1"/>
        <v>82974</v>
      </c>
      <c r="C66" s="6">
        <v>33874</v>
      </c>
      <c r="D66" s="6">
        <v>47060</v>
      </c>
      <c r="E66" s="6">
        <v>2040</v>
      </c>
      <c r="F66" s="7">
        <f>$B$66/12</f>
        <v>6914.5</v>
      </c>
      <c r="G66" s="7">
        <f t="shared" ref="G66:P66" si="56">$B$66/12</f>
        <v>6914.5</v>
      </c>
      <c r="H66" s="7">
        <f t="shared" si="56"/>
        <v>6914.5</v>
      </c>
      <c r="I66" s="7">
        <f t="shared" si="56"/>
        <v>6914.5</v>
      </c>
      <c r="J66" s="7">
        <f t="shared" si="56"/>
        <v>6914.5</v>
      </c>
      <c r="K66" s="7">
        <f t="shared" si="56"/>
        <v>6914.5</v>
      </c>
      <c r="L66" s="7">
        <f t="shared" si="56"/>
        <v>6914.5</v>
      </c>
      <c r="M66" s="7">
        <f t="shared" si="56"/>
        <v>6914.5</v>
      </c>
      <c r="N66" s="7">
        <f t="shared" si="56"/>
        <v>6914.5</v>
      </c>
      <c r="O66" s="7">
        <f t="shared" si="56"/>
        <v>6914.5</v>
      </c>
      <c r="P66" s="7">
        <f t="shared" si="56"/>
        <v>6914.5</v>
      </c>
      <c r="Q66" s="7">
        <f>$B$66/12</f>
        <v>6914.5</v>
      </c>
      <c r="R66" s="39"/>
      <c r="S66" s="38"/>
    </row>
    <row r="67" spans="1:19" ht="18" customHeight="1" x14ac:dyDescent="0.25">
      <c r="A67" s="1" t="s">
        <v>98</v>
      </c>
      <c r="B67" s="6">
        <f t="shared" si="1"/>
        <v>54438</v>
      </c>
      <c r="C67" s="6">
        <v>22785</v>
      </c>
      <c r="D67" s="6">
        <v>31653</v>
      </c>
      <c r="E67" s="6"/>
      <c r="F67" s="7">
        <f>$B$67/12</f>
        <v>4536.5</v>
      </c>
      <c r="G67" s="7">
        <f t="shared" ref="G67:P67" si="57">$B$67/12</f>
        <v>4536.5</v>
      </c>
      <c r="H67" s="7">
        <f t="shared" si="57"/>
        <v>4536.5</v>
      </c>
      <c r="I67" s="7">
        <f t="shared" si="57"/>
        <v>4536.5</v>
      </c>
      <c r="J67" s="7">
        <f t="shared" si="57"/>
        <v>4536.5</v>
      </c>
      <c r="K67" s="7">
        <f t="shared" si="57"/>
        <v>4536.5</v>
      </c>
      <c r="L67" s="7">
        <f t="shared" si="57"/>
        <v>4536.5</v>
      </c>
      <c r="M67" s="7">
        <f t="shared" si="57"/>
        <v>4536.5</v>
      </c>
      <c r="N67" s="7">
        <f t="shared" si="57"/>
        <v>4536.5</v>
      </c>
      <c r="O67" s="7">
        <f t="shared" si="57"/>
        <v>4536.5</v>
      </c>
      <c r="P67" s="7">
        <f t="shared" si="57"/>
        <v>4536.5</v>
      </c>
      <c r="Q67" s="7">
        <f>$B$67/12</f>
        <v>4536.5</v>
      </c>
      <c r="R67" s="39"/>
      <c r="S67" s="38"/>
    </row>
    <row r="68" spans="1:19" ht="18" customHeight="1" x14ac:dyDescent="0.25">
      <c r="A68" s="1" t="s">
        <v>109</v>
      </c>
      <c r="B68" s="6">
        <f t="shared" ref="B68:B119" si="58">C68+D68+E68</f>
        <v>76768</v>
      </c>
      <c r="C68" s="6">
        <v>32131</v>
      </c>
      <c r="D68" s="6">
        <v>44637</v>
      </c>
      <c r="E68" s="6"/>
      <c r="F68" s="7">
        <f>$B$68/12</f>
        <v>6397.33</v>
      </c>
      <c r="G68" s="7">
        <f t="shared" ref="G68:P68" si="59">$B$68/12</f>
        <v>6397.33</v>
      </c>
      <c r="H68" s="7">
        <f t="shared" si="59"/>
        <v>6397.33</v>
      </c>
      <c r="I68" s="7">
        <f t="shared" si="59"/>
        <v>6397.33</v>
      </c>
      <c r="J68" s="7">
        <f t="shared" si="59"/>
        <v>6397.33</v>
      </c>
      <c r="K68" s="7">
        <f t="shared" si="59"/>
        <v>6397.33</v>
      </c>
      <c r="L68" s="7">
        <f t="shared" si="59"/>
        <v>6397.33</v>
      </c>
      <c r="M68" s="7">
        <f t="shared" si="59"/>
        <v>6397.33</v>
      </c>
      <c r="N68" s="7">
        <f t="shared" si="59"/>
        <v>6397.33</v>
      </c>
      <c r="O68" s="7">
        <f t="shared" si="59"/>
        <v>6397.33</v>
      </c>
      <c r="P68" s="7">
        <f t="shared" si="59"/>
        <v>6397.33</v>
      </c>
      <c r="Q68" s="7">
        <f>$B$68/12+0.04</f>
        <v>6397.37</v>
      </c>
      <c r="R68" s="39"/>
      <c r="S68" s="38"/>
    </row>
    <row r="69" spans="1:19" ht="18" customHeight="1" x14ac:dyDescent="0.25">
      <c r="A69" s="1" t="s">
        <v>46</v>
      </c>
      <c r="B69" s="6">
        <f t="shared" si="58"/>
        <v>71293</v>
      </c>
      <c r="C69" s="6">
        <v>28868</v>
      </c>
      <c r="D69" s="6">
        <v>40106</v>
      </c>
      <c r="E69" s="6">
        <v>2319</v>
      </c>
      <c r="F69" s="7">
        <f>$B$69/12</f>
        <v>5941.08</v>
      </c>
      <c r="G69" s="7">
        <f t="shared" ref="G69:P69" si="60">$B$69/12</f>
        <v>5941.08</v>
      </c>
      <c r="H69" s="7">
        <f t="shared" si="60"/>
        <v>5941.08</v>
      </c>
      <c r="I69" s="7">
        <f t="shared" si="60"/>
        <v>5941.08</v>
      </c>
      <c r="J69" s="7">
        <f t="shared" si="60"/>
        <v>5941.08</v>
      </c>
      <c r="K69" s="7">
        <f t="shared" si="60"/>
        <v>5941.08</v>
      </c>
      <c r="L69" s="7">
        <f t="shared" si="60"/>
        <v>5941.08</v>
      </c>
      <c r="M69" s="7">
        <f t="shared" si="60"/>
        <v>5941.08</v>
      </c>
      <c r="N69" s="7">
        <f t="shared" si="60"/>
        <v>5941.08</v>
      </c>
      <c r="O69" s="7">
        <f t="shared" si="60"/>
        <v>5941.08</v>
      </c>
      <c r="P69" s="7">
        <f t="shared" si="60"/>
        <v>5941.08</v>
      </c>
      <c r="Q69" s="7">
        <f>$B$69/12+0.04</f>
        <v>5941.12</v>
      </c>
      <c r="R69" s="39"/>
      <c r="S69" s="38"/>
    </row>
    <row r="70" spans="1:19" ht="18" customHeight="1" x14ac:dyDescent="0.25">
      <c r="A70" s="1" t="s">
        <v>47</v>
      </c>
      <c r="B70" s="6">
        <f t="shared" si="58"/>
        <v>65453</v>
      </c>
      <c r="C70" s="6">
        <v>26717</v>
      </c>
      <c r="D70" s="6">
        <v>37116</v>
      </c>
      <c r="E70" s="6">
        <v>1620</v>
      </c>
      <c r="F70" s="7">
        <f>$B$70/12</f>
        <v>5454.42</v>
      </c>
      <c r="G70" s="7">
        <f t="shared" ref="G70:P70" si="61">$B$70/12</f>
        <v>5454.42</v>
      </c>
      <c r="H70" s="7">
        <f t="shared" si="61"/>
        <v>5454.42</v>
      </c>
      <c r="I70" s="7">
        <f t="shared" si="61"/>
        <v>5454.42</v>
      </c>
      <c r="J70" s="7">
        <f t="shared" si="61"/>
        <v>5454.42</v>
      </c>
      <c r="K70" s="7">
        <f t="shared" si="61"/>
        <v>5454.42</v>
      </c>
      <c r="L70" s="7">
        <f t="shared" si="61"/>
        <v>5454.42</v>
      </c>
      <c r="M70" s="7">
        <f t="shared" si="61"/>
        <v>5454.42</v>
      </c>
      <c r="N70" s="7">
        <f t="shared" si="61"/>
        <v>5454.42</v>
      </c>
      <c r="O70" s="7">
        <f t="shared" si="61"/>
        <v>5454.42</v>
      </c>
      <c r="P70" s="7">
        <f t="shared" si="61"/>
        <v>5454.42</v>
      </c>
      <c r="Q70" s="7">
        <f>$B$70/12-0.04</f>
        <v>5454.38</v>
      </c>
      <c r="R70" s="39"/>
      <c r="S70" s="38"/>
    </row>
    <row r="71" spans="1:19" ht="18" customHeight="1" x14ac:dyDescent="0.25">
      <c r="A71" s="1" t="s">
        <v>48</v>
      </c>
      <c r="B71" s="6">
        <f t="shared" si="58"/>
        <v>59500</v>
      </c>
      <c r="C71" s="6">
        <v>24903</v>
      </c>
      <c r="D71" s="6">
        <v>34597</v>
      </c>
      <c r="E71" s="44"/>
      <c r="F71" s="7">
        <f>$B$71/12</f>
        <v>4958.33</v>
      </c>
      <c r="G71" s="7">
        <f t="shared" ref="G71:P71" si="62">$B$71/12</f>
        <v>4958.33</v>
      </c>
      <c r="H71" s="7">
        <f t="shared" si="62"/>
        <v>4958.33</v>
      </c>
      <c r="I71" s="7">
        <f t="shared" si="62"/>
        <v>4958.33</v>
      </c>
      <c r="J71" s="7">
        <f t="shared" si="62"/>
        <v>4958.33</v>
      </c>
      <c r="K71" s="7">
        <f t="shared" si="62"/>
        <v>4958.33</v>
      </c>
      <c r="L71" s="7">
        <f t="shared" si="62"/>
        <v>4958.33</v>
      </c>
      <c r="M71" s="7">
        <f t="shared" si="62"/>
        <v>4958.33</v>
      </c>
      <c r="N71" s="7">
        <f t="shared" si="62"/>
        <v>4958.33</v>
      </c>
      <c r="O71" s="7">
        <f t="shared" si="62"/>
        <v>4958.33</v>
      </c>
      <c r="P71" s="7">
        <f t="shared" si="62"/>
        <v>4958.33</v>
      </c>
      <c r="Q71" s="7">
        <f>$B$71/12+0.04</f>
        <v>4958.37</v>
      </c>
      <c r="R71" s="39"/>
      <c r="S71" s="38"/>
    </row>
    <row r="72" spans="1:19" ht="18" customHeight="1" x14ac:dyDescent="0.25">
      <c r="A72" s="1" t="s">
        <v>49</v>
      </c>
      <c r="B72" s="6">
        <f t="shared" si="58"/>
        <v>60310</v>
      </c>
      <c r="C72" s="6">
        <v>25242</v>
      </c>
      <c r="D72" s="6">
        <v>35068</v>
      </c>
      <c r="E72" s="6"/>
      <c r="F72" s="7">
        <f t="shared" ref="F72:P72" si="63">$B$72/12</f>
        <v>5025.83</v>
      </c>
      <c r="G72" s="7">
        <f t="shared" si="63"/>
        <v>5025.83</v>
      </c>
      <c r="H72" s="7">
        <f t="shared" si="63"/>
        <v>5025.83</v>
      </c>
      <c r="I72" s="7">
        <f t="shared" si="63"/>
        <v>5025.83</v>
      </c>
      <c r="J72" s="7">
        <f t="shared" si="63"/>
        <v>5025.83</v>
      </c>
      <c r="K72" s="7">
        <f t="shared" si="63"/>
        <v>5025.83</v>
      </c>
      <c r="L72" s="7">
        <f t="shared" si="63"/>
        <v>5025.83</v>
      </c>
      <c r="M72" s="7">
        <f t="shared" si="63"/>
        <v>5025.83</v>
      </c>
      <c r="N72" s="7">
        <f t="shared" si="63"/>
        <v>5025.83</v>
      </c>
      <c r="O72" s="7">
        <f t="shared" si="63"/>
        <v>5025.83</v>
      </c>
      <c r="P72" s="7">
        <f t="shared" si="63"/>
        <v>5025.83</v>
      </c>
      <c r="Q72" s="7">
        <f>$B$72/12+0.04</f>
        <v>5025.87</v>
      </c>
      <c r="R72" s="39"/>
      <c r="S72" s="38"/>
    </row>
    <row r="73" spans="1:19" ht="18" customHeight="1" x14ac:dyDescent="0.25">
      <c r="A73" s="1" t="s">
        <v>50</v>
      </c>
      <c r="B73" s="6">
        <f t="shared" si="58"/>
        <v>78202</v>
      </c>
      <c r="C73" s="6">
        <v>32304</v>
      </c>
      <c r="D73" s="6">
        <v>44878</v>
      </c>
      <c r="E73" s="6">
        <v>1020</v>
      </c>
      <c r="F73" s="7">
        <f t="shared" ref="F73:P73" si="64">$B$73/12</f>
        <v>6516.83</v>
      </c>
      <c r="G73" s="7">
        <f t="shared" si="64"/>
        <v>6516.83</v>
      </c>
      <c r="H73" s="7">
        <f t="shared" si="64"/>
        <v>6516.83</v>
      </c>
      <c r="I73" s="7">
        <f t="shared" si="64"/>
        <v>6516.83</v>
      </c>
      <c r="J73" s="7">
        <f t="shared" si="64"/>
        <v>6516.83</v>
      </c>
      <c r="K73" s="7">
        <f t="shared" si="64"/>
        <v>6516.83</v>
      </c>
      <c r="L73" s="7">
        <f t="shared" si="64"/>
        <v>6516.83</v>
      </c>
      <c r="M73" s="7">
        <f t="shared" si="64"/>
        <v>6516.83</v>
      </c>
      <c r="N73" s="7">
        <f t="shared" si="64"/>
        <v>6516.83</v>
      </c>
      <c r="O73" s="7">
        <f t="shared" si="64"/>
        <v>6516.83</v>
      </c>
      <c r="P73" s="7">
        <f t="shared" si="64"/>
        <v>6516.83</v>
      </c>
      <c r="Q73" s="7">
        <f>$B$73/12+0.04</f>
        <v>6516.87</v>
      </c>
      <c r="R73" s="39"/>
      <c r="S73" s="38"/>
    </row>
    <row r="74" spans="1:19" ht="18" customHeight="1" x14ac:dyDescent="0.25">
      <c r="A74" s="1" t="s">
        <v>51</v>
      </c>
      <c r="B74" s="6">
        <f t="shared" si="58"/>
        <v>74242</v>
      </c>
      <c r="C74" s="6">
        <v>30400</v>
      </c>
      <c r="D74" s="6">
        <v>42232</v>
      </c>
      <c r="E74" s="6">
        <v>1610</v>
      </c>
      <c r="F74" s="7">
        <f>$B$74/12</f>
        <v>6186.83</v>
      </c>
      <c r="G74" s="7">
        <f t="shared" ref="G74:P74" si="65">$B$74/12</f>
        <v>6186.83</v>
      </c>
      <c r="H74" s="7">
        <f t="shared" si="65"/>
        <v>6186.83</v>
      </c>
      <c r="I74" s="7">
        <f t="shared" si="65"/>
        <v>6186.83</v>
      </c>
      <c r="J74" s="7">
        <f t="shared" si="65"/>
        <v>6186.83</v>
      </c>
      <c r="K74" s="7">
        <f t="shared" si="65"/>
        <v>6186.83</v>
      </c>
      <c r="L74" s="7">
        <f t="shared" si="65"/>
        <v>6186.83</v>
      </c>
      <c r="M74" s="7">
        <f t="shared" si="65"/>
        <v>6186.83</v>
      </c>
      <c r="N74" s="7">
        <f t="shared" si="65"/>
        <v>6186.83</v>
      </c>
      <c r="O74" s="7">
        <f t="shared" si="65"/>
        <v>6186.83</v>
      </c>
      <c r="P74" s="7">
        <f t="shared" si="65"/>
        <v>6186.83</v>
      </c>
      <c r="Q74" s="7">
        <f>$B$74/12+0.04</f>
        <v>6186.87</v>
      </c>
      <c r="R74" s="39"/>
      <c r="S74" s="38"/>
    </row>
    <row r="75" spans="1:19" ht="18" customHeight="1" x14ac:dyDescent="0.25">
      <c r="A75" s="1" t="s">
        <v>116</v>
      </c>
      <c r="B75" s="6">
        <f t="shared" si="58"/>
        <v>110733</v>
      </c>
      <c r="C75" s="6">
        <v>46346</v>
      </c>
      <c r="D75" s="6">
        <v>64387</v>
      </c>
      <c r="E75" s="6"/>
      <c r="F75" s="7"/>
      <c r="G75" s="7">
        <f>B75/4</f>
        <v>27683.25</v>
      </c>
      <c r="H75" s="7"/>
      <c r="I75" s="7">
        <f>B75/4</f>
        <v>27683.25</v>
      </c>
      <c r="J75" s="7"/>
      <c r="K75" s="7"/>
      <c r="L75" s="7">
        <f>B75/4</f>
        <v>27683.25</v>
      </c>
      <c r="M75" s="7"/>
      <c r="N75" s="7"/>
      <c r="O75" s="7">
        <f>B75/4</f>
        <v>27683.25</v>
      </c>
      <c r="P75" s="7"/>
      <c r="Q75" s="7"/>
      <c r="R75" s="39"/>
      <c r="S75" s="38"/>
    </row>
    <row r="76" spans="1:19" ht="18" customHeight="1" x14ac:dyDescent="0.25">
      <c r="A76" s="1" t="s">
        <v>52</v>
      </c>
      <c r="B76" s="6">
        <f t="shared" si="58"/>
        <v>75512</v>
      </c>
      <c r="C76" s="6">
        <v>30852</v>
      </c>
      <c r="D76" s="6">
        <v>42860</v>
      </c>
      <c r="E76" s="6">
        <v>1800</v>
      </c>
      <c r="F76" s="7">
        <f>$B$76/12</f>
        <v>6292.67</v>
      </c>
      <c r="G76" s="7">
        <f t="shared" ref="G76:P76" si="66">$B$76/12</f>
        <v>6292.67</v>
      </c>
      <c r="H76" s="7">
        <f t="shared" si="66"/>
        <v>6292.67</v>
      </c>
      <c r="I76" s="7">
        <f t="shared" si="66"/>
        <v>6292.67</v>
      </c>
      <c r="J76" s="7">
        <f t="shared" si="66"/>
        <v>6292.67</v>
      </c>
      <c r="K76" s="7">
        <f t="shared" si="66"/>
        <v>6292.67</v>
      </c>
      <c r="L76" s="7">
        <f t="shared" si="66"/>
        <v>6292.67</v>
      </c>
      <c r="M76" s="7">
        <f t="shared" si="66"/>
        <v>6292.67</v>
      </c>
      <c r="N76" s="7">
        <f t="shared" si="66"/>
        <v>6292.67</v>
      </c>
      <c r="O76" s="7">
        <f t="shared" si="66"/>
        <v>6292.67</v>
      </c>
      <c r="P76" s="7">
        <f t="shared" si="66"/>
        <v>6292.67</v>
      </c>
      <c r="Q76" s="7">
        <f>$B$76/12-0.04</f>
        <v>6292.63</v>
      </c>
      <c r="R76" s="39"/>
      <c r="S76" s="38"/>
    </row>
    <row r="77" spans="1:19" ht="18" customHeight="1" x14ac:dyDescent="0.25">
      <c r="A77" s="1" t="s">
        <v>117</v>
      </c>
      <c r="B77" s="6">
        <f t="shared" si="58"/>
        <v>63907</v>
      </c>
      <c r="C77" s="6">
        <v>25903</v>
      </c>
      <c r="D77" s="6">
        <v>35985</v>
      </c>
      <c r="E77" s="6">
        <v>2019</v>
      </c>
      <c r="F77" s="7"/>
      <c r="G77" s="7">
        <f>B77/4</f>
        <v>15976.75</v>
      </c>
      <c r="H77" s="7"/>
      <c r="I77" s="7">
        <f>B77/4</f>
        <v>15976.75</v>
      </c>
      <c r="J77" s="7"/>
      <c r="K77" s="7"/>
      <c r="L77" s="7">
        <f>B77/4</f>
        <v>15976.75</v>
      </c>
      <c r="M77" s="7"/>
      <c r="N77" s="7"/>
      <c r="O77" s="7">
        <f>B77/4</f>
        <v>15976.75</v>
      </c>
      <c r="P77" s="7"/>
      <c r="Q77" s="7"/>
      <c r="R77" s="39"/>
      <c r="S77" s="38"/>
    </row>
    <row r="78" spans="1:19" ht="18" customHeight="1" x14ac:dyDescent="0.25">
      <c r="A78" s="1" t="s">
        <v>94</v>
      </c>
      <c r="B78" s="6">
        <f t="shared" si="58"/>
        <v>66161</v>
      </c>
      <c r="C78" s="6">
        <v>25411</v>
      </c>
      <c r="D78" s="6">
        <v>35302</v>
      </c>
      <c r="E78" s="6">
        <v>5448</v>
      </c>
      <c r="F78" s="7">
        <f t="shared" ref="F78:P78" si="67">$B$78/12</f>
        <v>5513.42</v>
      </c>
      <c r="G78" s="7">
        <f t="shared" si="67"/>
        <v>5513.42</v>
      </c>
      <c r="H78" s="7">
        <f t="shared" si="67"/>
        <v>5513.42</v>
      </c>
      <c r="I78" s="7">
        <f t="shared" si="67"/>
        <v>5513.42</v>
      </c>
      <c r="J78" s="7">
        <f t="shared" si="67"/>
        <v>5513.42</v>
      </c>
      <c r="K78" s="7">
        <f t="shared" si="67"/>
        <v>5513.42</v>
      </c>
      <c r="L78" s="7">
        <f t="shared" si="67"/>
        <v>5513.42</v>
      </c>
      <c r="M78" s="7">
        <f t="shared" si="67"/>
        <v>5513.42</v>
      </c>
      <c r="N78" s="7">
        <f t="shared" si="67"/>
        <v>5513.42</v>
      </c>
      <c r="O78" s="7">
        <f t="shared" si="67"/>
        <v>5513.42</v>
      </c>
      <c r="P78" s="7">
        <f t="shared" si="67"/>
        <v>5513.42</v>
      </c>
      <c r="Q78" s="7">
        <f>$B$78/12-0.04</f>
        <v>5513.38</v>
      </c>
      <c r="R78" s="39"/>
      <c r="S78" s="38"/>
    </row>
    <row r="79" spans="1:19" ht="18" customHeight="1" x14ac:dyDescent="0.25">
      <c r="A79" s="1" t="s">
        <v>53</v>
      </c>
      <c r="B79" s="6">
        <f t="shared" si="58"/>
        <v>67312</v>
      </c>
      <c r="C79" s="6">
        <v>26666</v>
      </c>
      <c r="D79" s="6">
        <v>37046</v>
      </c>
      <c r="E79" s="6">
        <v>3600</v>
      </c>
      <c r="F79" s="7">
        <f>$B$79/12</f>
        <v>5609.33</v>
      </c>
      <c r="G79" s="7">
        <f t="shared" ref="G79:P79" si="68">$B$79/12</f>
        <v>5609.33</v>
      </c>
      <c r="H79" s="7">
        <f t="shared" si="68"/>
        <v>5609.33</v>
      </c>
      <c r="I79" s="7">
        <f t="shared" si="68"/>
        <v>5609.33</v>
      </c>
      <c r="J79" s="7">
        <f t="shared" si="68"/>
        <v>5609.33</v>
      </c>
      <c r="K79" s="7">
        <f t="shared" si="68"/>
        <v>5609.33</v>
      </c>
      <c r="L79" s="7">
        <f t="shared" si="68"/>
        <v>5609.33</v>
      </c>
      <c r="M79" s="7">
        <f t="shared" si="68"/>
        <v>5609.33</v>
      </c>
      <c r="N79" s="7">
        <f t="shared" si="68"/>
        <v>5609.33</v>
      </c>
      <c r="O79" s="7">
        <f t="shared" si="68"/>
        <v>5609.33</v>
      </c>
      <c r="P79" s="7">
        <f t="shared" si="68"/>
        <v>5609.33</v>
      </c>
      <c r="Q79" s="7">
        <f>$B$79/12+0.04</f>
        <v>5609.37</v>
      </c>
      <c r="R79" s="39"/>
      <c r="S79" s="38"/>
    </row>
    <row r="80" spans="1:19" ht="18" customHeight="1" x14ac:dyDescent="0.25">
      <c r="A80" s="1" t="s">
        <v>54</v>
      </c>
      <c r="B80" s="6">
        <f t="shared" si="58"/>
        <v>71703</v>
      </c>
      <c r="C80" s="6">
        <v>29704</v>
      </c>
      <c r="D80" s="6">
        <v>41267</v>
      </c>
      <c r="E80" s="6">
        <v>732</v>
      </c>
      <c r="F80" s="7">
        <f>$B$80/12</f>
        <v>5975.25</v>
      </c>
      <c r="G80" s="7">
        <f t="shared" ref="G80:P80" si="69">$B$80/12</f>
        <v>5975.25</v>
      </c>
      <c r="H80" s="7">
        <f t="shared" si="69"/>
        <v>5975.25</v>
      </c>
      <c r="I80" s="7">
        <f t="shared" si="69"/>
        <v>5975.25</v>
      </c>
      <c r="J80" s="7">
        <f t="shared" si="69"/>
        <v>5975.25</v>
      </c>
      <c r="K80" s="7">
        <f t="shared" si="69"/>
        <v>5975.25</v>
      </c>
      <c r="L80" s="7">
        <f t="shared" si="69"/>
        <v>5975.25</v>
      </c>
      <c r="M80" s="7">
        <f t="shared" si="69"/>
        <v>5975.25</v>
      </c>
      <c r="N80" s="7">
        <f t="shared" si="69"/>
        <v>5975.25</v>
      </c>
      <c r="O80" s="7">
        <f t="shared" si="69"/>
        <v>5975.25</v>
      </c>
      <c r="P80" s="7">
        <f t="shared" si="69"/>
        <v>5975.25</v>
      </c>
      <c r="Q80" s="7">
        <f>$B$80/12</f>
        <v>5975.25</v>
      </c>
      <c r="R80" s="39"/>
      <c r="S80" s="38"/>
    </row>
    <row r="81" spans="1:19" ht="18" customHeight="1" x14ac:dyDescent="0.25">
      <c r="A81" s="1" t="s">
        <v>95</v>
      </c>
      <c r="B81" s="6">
        <f t="shared" si="58"/>
        <v>65292</v>
      </c>
      <c r="C81" s="6">
        <v>27327</v>
      </c>
      <c r="D81" s="6">
        <v>37965</v>
      </c>
      <c r="E81" s="6"/>
      <c r="F81" s="7">
        <f>$B$81/12</f>
        <v>5441</v>
      </c>
      <c r="G81" s="7">
        <f t="shared" ref="G81:P81" si="70">$B$81/12</f>
        <v>5441</v>
      </c>
      <c r="H81" s="7">
        <f t="shared" si="70"/>
        <v>5441</v>
      </c>
      <c r="I81" s="7">
        <f t="shared" si="70"/>
        <v>5441</v>
      </c>
      <c r="J81" s="7">
        <f t="shared" si="70"/>
        <v>5441</v>
      </c>
      <c r="K81" s="7">
        <f t="shared" si="70"/>
        <v>5441</v>
      </c>
      <c r="L81" s="7">
        <f t="shared" si="70"/>
        <v>5441</v>
      </c>
      <c r="M81" s="7">
        <f t="shared" si="70"/>
        <v>5441</v>
      </c>
      <c r="N81" s="7">
        <f t="shared" si="70"/>
        <v>5441</v>
      </c>
      <c r="O81" s="7">
        <f t="shared" si="70"/>
        <v>5441</v>
      </c>
      <c r="P81" s="7">
        <f t="shared" si="70"/>
        <v>5441</v>
      </c>
      <c r="Q81" s="7">
        <f>$B$81/12</f>
        <v>5441</v>
      </c>
      <c r="R81" s="39"/>
      <c r="S81" s="38"/>
    </row>
    <row r="82" spans="1:19" ht="18" customHeight="1" x14ac:dyDescent="0.25">
      <c r="A82" s="1" t="s">
        <v>55</v>
      </c>
      <c r="B82" s="6">
        <f t="shared" si="58"/>
        <v>109083</v>
      </c>
      <c r="C82" s="6">
        <v>44888</v>
      </c>
      <c r="D82" s="6">
        <v>62360</v>
      </c>
      <c r="E82" s="6">
        <v>1835</v>
      </c>
      <c r="F82" s="7">
        <f>$B$82/12</f>
        <v>9090.25</v>
      </c>
      <c r="G82" s="7">
        <f t="shared" ref="G82:P82" si="71">$B$82/12</f>
        <v>9090.25</v>
      </c>
      <c r="H82" s="7">
        <f t="shared" si="71"/>
        <v>9090.25</v>
      </c>
      <c r="I82" s="7">
        <f t="shared" si="71"/>
        <v>9090.25</v>
      </c>
      <c r="J82" s="7">
        <f t="shared" si="71"/>
        <v>9090.25</v>
      </c>
      <c r="K82" s="7">
        <f t="shared" si="71"/>
        <v>9090.25</v>
      </c>
      <c r="L82" s="7">
        <f t="shared" si="71"/>
        <v>9090.25</v>
      </c>
      <c r="M82" s="7">
        <f t="shared" si="71"/>
        <v>9090.25</v>
      </c>
      <c r="N82" s="7">
        <f t="shared" si="71"/>
        <v>9090.25</v>
      </c>
      <c r="O82" s="7">
        <f t="shared" si="71"/>
        <v>9090.25</v>
      </c>
      <c r="P82" s="7">
        <f t="shared" si="71"/>
        <v>9090.25</v>
      </c>
      <c r="Q82" s="7">
        <f>$B$82/12</f>
        <v>9090.25</v>
      </c>
      <c r="R82" s="39"/>
      <c r="S82" s="38"/>
    </row>
    <row r="83" spans="1:19" ht="18" customHeight="1" x14ac:dyDescent="0.25">
      <c r="A83" s="1" t="s">
        <v>110</v>
      </c>
      <c r="B83" s="6">
        <f t="shared" si="58"/>
        <v>132723</v>
      </c>
      <c r="C83" s="6">
        <v>54965</v>
      </c>
      <c r="D83" s="6">
        <v>76359</v>
      </c>
      <c r="E83" s="6">
        <v>1399</v>
      </c>
      <c r="F83" s="7">
        <f>$B$83/12</f>
        <v>11060.25</v>
      </c>
      <c r="G83" s="7">
        <f t="shared" ref="G83:P83" si="72">$B$83/12</f>
        <v>11060.25</v>
      </c>
      <c r="H83" s="7">
        <f t="shared" si="72"/>
        <v>11060.25</v>
      </c>
      <c r="I83" s="7">
        <f t="shared" si="72"/>
        <v>11060.25</v>
      </c>
      <c r="J83" s="7">
        <f t="shared" si="72"/>
        <v>11060.25</v>
      </c>
      <c r="K83" s="7">
        <f t="shared" si="72"/>
        <v>11060.25</v>
      </c>
      <c r="L83" s="7">
        <f t="shared" si="72"/>
        <v>11060.25</v>
      </c>
      <c r="M83" s="7">
        <f t="shared" si="72"/>
        <v>11060.25</v>
      </c>
      <c r="N83" s="7">
        <f t="shared" si="72"/>
        <v>11060.25</v>
      </c>
      <c r="O83" s="7">
        <f t="shared" si="72"/>
        <v>11060.25</v>
      </c>
      <c r="P83" s="7">
        <f t="shared" si="72"/>
        <v>11060.25</v>
      </c>
      <c r="Q83" s="7">
        <f>$B$83/12</f>
        <v>11060.25</v>
      </c>
      <c r="R83" s="39"/>
      <c r="S83" s="38"/>
    </row>
    <row r="84" spans="1:19" ht="18" customHeight="1" x14ac:dyDescent="0.25">
      <c r="A84" s="1" t="s">
        <v>56</v>
      </c>
      <c r="B84" s="6">
        <f t="shared" si="58"/>
        <v>66336</v>
      </c>
      <c r="C84" s="6">
        <v>27764</v>
      </c>
      <c r="D84" s="6">
        <v>38572</v>
      </c>
      <c r="E84" s="6"/>
      <c r="F84" s="7">
        <f>$B$84/12</f>
        <v>5528</v>
      </c>
      <c r="G84" s="7">
        <f t="shared" ref="G84:P84" si="73">$B$84/12</f>
        <v>5528</v>
      </c>
      <c r="H84" s="7">
        <f t="shared" si="73"/>
        <v>5528</v>
      </c>
      <c r="I84" s="7">
        <f t="shared" si="73"/>
        <v>5528</v>
      </c>
      <c r="J84" s="7">
        <f t="shared" si="73"/>
        <v>5528</v>
      </c>
      <c r="K84" s="7">
        <f t="shared" si="73"/>
        <v>5528</v>
      </c>
      <c r="L84" s="7">
        <f t="shared" si="73"/>
        <v>5528</v>
      </c>
      <c r="M84" s="7">
        <f t="shared" si="73"/>
        <v>5528</v>
      </c>
      <c r="N84" s="7">
        <f t="shared" si="73"/>
        <v>5528</v>
      </c>
      <c r="O84" s="7">
        <f t="shared" si="73"/>
        <v>5528</v>
      </c>
      <c r="P84" s="7">
        <f t="shared" si="73"/>
        <v>5528</v>
      </c>
      <c r="Q84" s="7">
        <f>$B$84/12</f>
        <v>5528</v>
      </c>
      <c r="R84" s="39"/>
      <c r="S84" s="38"/>
    </row>
    <row r="85" spans="1:19" ht="18" customHeight="1" x14ac:dyDescent="0.25">
      <c r="A85" s="1" t="s">
        <v>57</v>
      </c>
      <c r="B85" s="6">
        <f t="shared" si="58"/>
        <v>112376</v>
      </c>
      <c r="C85" s="6">
        <v>47034</v>
      </c>
      <c r="D85" s="6">
        <v>65342</v>
      </c>
      <c r="E85" s="6"/>
      <c r="F85" s="7">
        <f>$B$85/12</f>
        <v>9364.67</v>
      </c>
      <c r="G85" s="7">
        <f t="shared" ref="G85:P85" si="74">$B$85/12</f>
        <v>9364.67</v>
      </c>
      <c r="H85" s="7">
        <f t="shared" si="74"/>
        <v>9364.67</v>
      </c>
      <c r="I85" s="7">
        <f t="shared" si="74"/>
        <v>9364.67</v>
      </c>
      <c r="J85" s="7">
        <f t="shared" si="74"/>
        <v>9364.67</v>
      </c>
      <c r="K85" s="7">
        <f t="shared" si="74"/>
        <v>9364.67</v>
      </c>
      <c r="L85" s="7">
        <f t="shared" si="74"/>
        <v>9364.67</v>
      </c>
      <c r="M85" s="7">
        <f t="shared" si="74"/>
        <v>9364.67</v>
      </c>
      <c r="N85" s="7">
        <f t="shared" si="74"/>
        <v>9364.67</v>
      </c>
      <c r="O85" s="7">
        <f t="shared" si="74"/>
        <v>9364.67</v>
      </c>
      <c r="P85" s="7">
        <f t="shared" si="74"/>
        <v>9364.67</v>
      </c>
      <c r="Q85" s="7">
        <f>$B$85/12-0.04</f>
        <v>9364.6299999999992</v>
      </c>
      <c r="R85" s="39"/>
      <c r="S85" s="38"/>
    </row>
    <row r="86" spans="1:19" ht="18" customHeight="1" x14ac:dyDescent="0.25">
      <c r="A86" s="1" t="s">
        <v>84</v>
      </c>
      <c r="B86" s="6">
        <f t="shared" si="58"/>
        <v>82142</v>
      </c>
      <c r="C86" s="6">
        <v>34380</v>
      </c>
      <c r="D86" s="6">
        <v>47762</v>
      </c>
      <c r="E86" s="6"/>
      <c r="F86" s="7"/>
      <c r="G86" s="7">
        <f>B86/4</f>
        <v>20535.5</v>
      </c>
      <c r="H86" s="7"/>
      <c r="I86" s="7">
        <f>B86/4</f>
        <v>20535.5</v>
      </c>
      <c r="J86" s="7"/>
      <c r="K86" s="7"/>
      <c r="L86" s="7">
        <f>B86/4</f>
        <v>20535.5</v>
      </c>
      <c r="M86" s="7"/>
      <c r="N86" s="7"/>
      <c r="O86" s="9">
        <f>B86/4</f>
        <v>20535.5</v>
      </c>
      <c r="P86" s="8"/>
      <c r="Q86" s="8"/>
      <c r="R86" s="39"/>
      <c r="S86" s="38"/>
    </row>
    <row r="87" spans="1:19" ht="18" customHeight="1" x14ac:dyDescent="0.25">
      <c r="A87" s="1" t="s">
        <v>58</v>
      </c>
      <c r="B87" s="6">
        <f t="shared" si="58"/>
        <v>115148</v>
      </c>
      <c r="C87" s="6">
        <v>46824</v>
      </c>
      <c r="D87" s="6">
        <v>65050</v>
      </c>
      <c r="E87" s="6">
        <v>3274</v>
      </c>
      <c r="F87" s="7">
        <f>$B$87/12</f>
        <v>9595.67</v>
      </c>
      <c r="G87" s="7">
        <f t="shared" ref="G87:P87" si="75">$B$87/12</f>
        <v>9595.67</v>
      </c>
      <c r="H87" s="7">
        <f t="shared" si="75"/>
        <v>9595.67</v>
      </c>
      <c r="I87" s="7">
        <f t="shared" si="75"/>
        <v>9595.67</v>
      </c>
      <c r="J87" s="7">
        <f t="shared" si="75"/>
        <v>9595.67</v>
      </c>
      <c r="K87" s="7">
        <f t="shared" si="75"/>
        <v>9595.67</v>
      </c>
      <c r="L87" s="7">
        <f t="shared" si="75"/>
        <v>9595.67</v>
      </c>
      <c r="M87" s="7">
        <f t="shared" si="75"/>
        <v>9595.67</v>
      </c>
      <c r="N87" s="7">
        <f t="shared" si="75"/>
        <v>9595.67</v>
      </c>
      <c r="O87" s="7">
        <f t="shared" si="75"/>
        <v>9595.67</v>
      </c>
      <c r="P87" s="7">
        <f t="shared" si="75"/>
        <v>9595.67</v>
      </c>
      <c r="Q87" s="7">
        <f>$B$87/12-0.04</f>
        <v>9595.6299999999992</v>
      </c>
      <c r="R87" s="39"/>
      <c r="S87" s="38"/>
    </row>
    <row r="88" spans="1:19" ht="18" customHeight="1" x14ac:dyDescent="0.25">
      <c r="A88" s="1" t="s">
        <v>59</v>
      </c>
      <c r="B88" s="6">
        <f t="shared" si="58"/>
        <v>58174</v>
      </c>
      <c r="C88" s="6">
        <v>23996</v>
      </c>
      <c r="D88" s="6">
        <v>33338</v>
      </c>
      <c r="E88" s="6">
        <v>840</v>
      </c>
      <c r="F88" s="7">
        <f>$B$88/12</f>
        <v>4847.83</v>
      </c>
      <c r="G88" s="7">
        <f t="shared" ref="G88:P88" si="76">$B$88/12</f>
        <v>4847.83</v>
      </c>
      <c r="H88" s="7">
        <f t="shared" si="76"/>
        <v>4847.83</v>
      </c>
      <c r="I88" s="7">
        <f t="shared" si="76"/>
        <v>4847.83</v>
      </c>
      <c r="J88" s="7">
        <f t="shared" si="76"/>
        <v>4847.83</v>
      </c>
      <c r="K88" s="7">
        <f t="shared" si="76"/>
        <v>4847.83</v>
      </c>
      <c r="L88" s="7">
        <f t="shared" si="76"/>
        <v>4847.83</v>
      </c>
      <c r="M88" s="7">
        <f t="shared" si="76"/>
        <v>4847.83</v>
      </c>
      <c r="N88" s="7">
        <f t="shared" si="76"/>
        <v>4847.83</v>
      </c>
      <c r="O88" s="7">
        <f t="shared" si="76"/>
        <v>4847.83</v>
      </c>
      <c r="P88" s="7">
        <f t="shared" si="76"/>
        <v>4847.83</v>
      </c>
      <c r="Q88" s="51">
        <f>$B$88/12+Q80870+0.04</f>
        <v>4847.87</v>
      </c>
      <c r="R88" s="39"/>
      <c r="S88" s="38"/>
    </row>
    <row r="89" spans="1:19" ht="18" customHeight="1" x14ac:dyDescent="0.25">
      <c r="A89" s="1" t="s">
        <v>60</v>
      </c>
      <c r="B89" s="6">
        <f t="shared" si="58"/>
        <v>59551</v>
      </c>
      <c r="C89" s="6">
        <v>24523</v>
      </c>
      <c r="D89" s="6">
        <v>34068</v>
      </c>
      <c r="E89" s="6">
        <v>960</v>
      </c>
      <c r="F89" s="7">
        <f>$B$89/12</f>
        <v>4962.58</v>
      </c>
      <c r="G89" s="7">
        <f t="shared" ref="G89:P89" si="77">$B$89/12</f>
        <v>4962.58</v>
      </c>
      <c r="H89" s="7">
        <f t="shared" si="77"/>
        <v>4962.58</v>
      </c>
      <c r="I89" s="7">
        <f t="shared" si="77"/>
        <v>4962.58</v>
      </c>
      <c r="J89" s="7">
        <f t="shared" si="77"/>
        <v>4962.58</v>
      </c>
      <c r="K89" s="7">
        <f t="shared" si="77"/>
        <v>4962.58</v>
      </c>
      <c r="L89" s="7">
        <f t="shared" si="77"/>
        <v>4962.58</v>
      </c>
      <c r="M89" s="7">
        <f t="shared" si="77"/>
        <v>4962.58</v>
      </c>
      <c r="N89" s="7">
        <f t="shared" si="77"/>
        <v>4962.58</v>
      </c>
      <c r="O89" s="7">
        <f t="shared" si="77"/>
        <v>4962.58</v>
      </c>
      <c r="P89" s="7">
        <f t="shared" si="77"/>
        <v>4962.58</v>
      </c>
      <c r="Q89" s="7">
        <f>$B$89/12+0.04</f>
        <v>4962.62</v>
      </c>
      <c r="R89" s="39"/>
      <c r="S89" s="38"/>
    </row>
    <row r="90" spans="1:19" ht="18" customHeight="1" x14ac:dyDescent="0.25">
      <c r="A90" s="1" t="s">
        <v>61</v>
      </c>
      <c r="B90" s="6">
        <f t="shared" si="58"/>
        <v>77942</v>
      </c>
      <c r="C90" s="6">
        <v>32622</v>
      </c>
      <c r="D90" s="6">
        <v>45320</v>
      </c>
      <c r="E90" s="6"/>
      <c r="F90" s="7">
        <f>$B$90/12</f>
        <v>6495.17</v>
      </c>
      <c r="G90" s="7">
        <f t="shared" ref="G90:P90" si="78">$B$90/12</f>
        <v>6495.17</v>
      </c>
      <c r="H90" s="7">
        <f t="shared" si="78"/>
        <v>6495.17</v>
      </c>
      <c r="I90" s="7">
        <f t="shared" si="78"/>
        <v>6495.17</v>
      </c>
      <c r="J90" s="7">
        <f t="shared" si="78"/>
        <v>6495.17</v>
      </c>
      <c r="K90" s="7">
        <f t="shared" si="78"/>
        <v>6495.17</v>
      </c>
      <c r="L90" s="7">
        <f t="shared" si="78"/>
        <v>6495.17</v>
      </c>
      <c r="M90" s="7">
        <f t="shared" si="78"/>
        <v>6495.17</v>
      </c>
      <c r="N90" s="7">
        <f t="shared" si="78"/>
        <v>6495.17</v>
      </c>
      <c r="O90" s="7">
        <f t="shared" si="78"/>
        <v>6495.17</v>
      </c>
      <c r="P90" s="7">
        <f t="shared" si="78"/>
        <v>6495.17</v>
      </c>
      <c r="Q90" s="7">
        <f>$B$90/12-0.04</f>
        <v>6495.13</v>
      </c>
      <c r="R90" s="39"/>
      <c r="S90" s="38"/>
    </row>
    <row r="91" spans="1:19" ht="18" customHeight="1" x14ac:dyDescent="0.25">
      <c r="A91" s="1" t="s">
        <v>99</v>
      </c>
      <c r="B91" s="6">
        <f t="shared" si="58"/>
        <v>76453</v>
      </c>
      <c r="C91" s="6">
        <v>30392</v>
      </c>
      <c r="D91" s="6">
        <v>42222</v>
      </c>
      <c r="E91" s="6">
        <v>3839</v>
      </c>
      <c r="F91" s="7">
        <f>$B$91/12</f>
        <v>6371.08</v>
      </c>
      <c r="G91" s="7">
        <f t="shared" ref="G91:P91" si="79">$B$91/12</f>
        <v>6371.08</v>
      </c>
      <c r="H91" s="7">
        <f t="shared" si="79"/>
        <v>6371.08</v>
      </c>
      <c r="I91" s="7">
        <f t="shared" si="79"/>
        <v>6371.08</v>
      </c>
      <c r="J91" s="7">
        <f t="shared" si="79"/>
        <v>6371.08</v>
      </c>
      <c r="K91" s="7">
        <f t="shared" si="79"/>
        <v>6371.08</v>
      </c>
      <c r="L91" s="7">
        <f t="shared" si="79"/>
        <v>6371.08</v>
      </c>
      <c r="M91" s="7">
        <f t="shared" si="79"/>
        <v>6371.08</v>
      </c>
      <c r="N91" s="7">
        <f t="shared" si="79"/>
        <v>6371.08</v>
      </c>
      <c r="O91" s="7">
        <f t="shared" si="79"/>
        <v>6371.08</v>
      </c>
      <c r="P91" s="7">
        <f t="shared" si="79"/>
        <v>6371.08</v>
      </c>
      <c r="Q91" s="7">
        <f>$B$91/12+0.04</f>
        <v>6371.12</v>
      </c>
      <c r="R91" s="39"/>
      <c r="S91" s="38"/>
    </row>
    <row r="92" spans="1:19" ht="18" customHeight="1" x14ac:dyDescent="0.25">
      <c r="A92" s="1" t="s">
        <v>62</v>
      </c>
      <c r="B92" s="6">
        <f t="shared" si="58"/>
        <v>61138</v>
      </c>
      <c r="C92" s="6">
        <v>24785</v>
      </c>
      <c r="D92" s="6">
        <v>34433</v>
      </c>
      <c r="E92" s="6">
        <v>1920</v>
      </c>
      <c r="F92" s="7">
        <f>$B$92/12</f>
        <v>5094.83</v>
      </c>
      <c r="G92" s="7">
        <f t="shared" ref="G92:P92" si="80">$B$92/12</f>
        <v>5094.83</v>
      </c>
      <c r="H92" s="7">
        <f t="shared" si="80"/>
        <v>5094.83</v>
      </c>
      <c r="I92" s="7">
        <f t="shared" si="80"/>
        <v>5094.83</v>
      </c>
      <c r="J92" s="7">
        <f t="shared" si="80"/>
        <v>5094.83</v>
      </c>
      <c r="K92" s="7">
        <f t="shared" si="80"/>
        <v>5094.83</v>
      </c>
      <c r="L92" s="7">
        <f t="shared" si="80"/>
        <v>5094.83</v>
      </c>
      <c r="M92" s="7">
        <f t="shared" si="80"/>
        <v>5094.83</v>
      </c>
      <c r="N92" s="7">
        <f t="shared" si="80"/>
        <v>5094.83</v>
      </c>
      <c r="O92" s="7">
        <f t="shared" si="80"/>
        <v>5094.83</v>
      </c>
      <c r="P92" s="7">
        <f t="shared" si="80"/>
        <v>5094.83</v>
      </c>
      <c r="Q92" s="7">
        <f>$B$92/12+0.04</f>
        <v>5094.87</v>
      </c>
      <c r="R92" s="39"/>
      <c r="S92" s="38"/>
    </row>
    <row r="93" spans="1:19" ht="18" customHeight="1" x14ac:dyDescent="0.25">
      <c r="A93" s="1" t="s">
        <v>63</v>
      </c>
      <c r="B93" s="6">
        <f t="shared" si="58"/>
        <v>72524</v>
      </c>
      <c r="C93" s="6">
        <v>28039</v>
      </c>
      <c r="D93" s="6">
        <v>38953</v>
      </c>
      <c r="E93" s="6">
        <v>5532</v>
      </c>
      <c r="F93" s="7">
        <f>$B$93/12</f>
        <v>6043.67</v>
      </c>
      <c r="G93" s="7">
        <f t="shared" ref="G93:P93" si="81">$B$93/12</f>
        <v>6043.67</v>
      </c>
      <c r="H93" s="7">
        <f t="shared" si="81"/>
        <v>6043.67</v>
      </c>
      <c r="I93" s="7">
        <f t="shared" si="81"/>
        <v>6043.67</v>
      </c>
      <c r="J93" s="7">
        <f t="shared" si="81"/>
        <v>6043.67</v>
      </c>
      <c r="K93" s="7">
        <f t="shared" si="81"/>
        <v>6043.67</v>
      </c>
      <c r="L93" s="7">
        <f t="shared" si="81"/>
        <v>6043.67</v>
      </c>
      <c r="M93" s="7">
        <f t="shared" si="81"/>
        <v>6043.67</v>
      </c>
      <c r="N93" s="7">
        <f t="shared" si="81"/>
        <v>6043.67</v>
      </c>
      <c r="O93" s="7">
        <f t="shared" si="81"/>
        <v>6043.67</v>
      </c>
      <c r="P93" s="7">
        <f t="shared" si="81"/>
        <v>6043.67</v>
      </c>
      <c r="Q93" s="7">
        <f>$B$93/12-0.04</f>
        <v>6043.63</v>
      </c>
      <c r="R93" s="39"/>
      <c r="S93" s="38"/>
    </row>
    <row r="94" spans="1:19" ht="18" customHeight="1" x14ac:dyDescent="0.25">
      <c r="A94" s="1" t="s">
        <v>92</v>
      </c>
      <c r="B94" s="6">
        <f t="shared" si="58"/>
        <v>77709</v>
      </c>
      <c r="C94" s="6">
        <v>32525</v>
      </c>
      <c r="D94" s="6">
        <v>45184</v>
      </c>
      <c r="E94" s="6"/>
      <c r="F94" s="7">
        <f>$B$94/12</f>
        <v>6475.75</v>
      </c>
      <c r="G94" s="7">
        <f t="shared" ref="G94:P94" si="82">$B$94/12</f>
        <v>6475.75</v>
      </c>
      <c r="H94" s="7">
        <f t="shared" si="82"/>
        <v>6475.75</v>
      </c>
      <c r="I94" s="7">
        <f t="shared" si="82"/>
        <v>6475.75</v>
      </c>
      <c r="J94" s="7">
        <f t="shared" si="82"/>
        <v>6475.75</v>
      </c>
      <c r="K94" s="7">
        <f t="shared" si="82"/>
        <v>6475.75</v>
      </c>
      <c r="L94" s="7">
        <f t="shared" si="82"/>
        <v>6475.75</v>
      </c>
      <c r="M94" s="7">
        <f t="shared" si="82"/>
        <v>6475.75</v>
      </c>
      <c r="N94" s="7">
        <f t="shared" si="82"/>
        <v>6475.75</v>
      </c>
      <c r="O94" s="7">
        <f t="shared" si="82"/>
        <v>6475.75</v>
      </c>
      <c r="P94" s="7">
        <f t="shared" si="82"/>
        <v>6475.75</v>
      </c>
      <c r="Q94" s="7">
        <f>$B$94/12</f>
        <v>6475.75</v>
      </c>
      <c r="R94" s="39"/>
      <c r="S94" s="38"/>
    </row>
    <row r="95" spans="1:19" ht="18" customHeight="1" x14ac:dyDescent="0.25">
      <c r="A95" s="1" t="s">
        <v>64</v>
      </c>
      <c r="B95" s="6">
        <f t="shared" si="58"/>
        <v>56293</v>
      </c>
      <c r="C95" s="6">
        <v>22833</v>
      </c>
      <c r="D95" s="6">
        <v>31720</v>
      </c>
      <c r="E95" s="6">
        <v>1740</v>
      </c>
      <c r="F95" s="7">
        <f>$B$95/12</f>
        <v>4691.08</v>
      </c>
      <c r="G95" s="7">
        <f t="shared" ref="G95:P95" si="83">$B$95/12</f>
        <v>4691.08</v>
      </c>
      <c r="H95" s="7">
        <f t="shared" si="83"/>
        <v>4691.08</v>
      </c>
      <c r="I95" s="7">
        <f t="shared" si="83"/>
        <v>4691.08</v>
      </c>
      <c r="J95" s="7">
        <f t="shared" si="83"/>
        <v>4691.08</v>
      </c>
      <c r="K95" s="7">
        <f t="shared" si="83"/>
        <v>4691.08</v>
      </c>
      <c r="L95" s="7">
        <f t="shared" si="83"/>
        <v>4691.08</v>
      </c>
      <c r="M95" s="7">
        <f t="shared" si="83"/>
        <v>4691.08</v>
      </c>
      <c r="N95" s="7">
        <f t="shared" si="83"/>
        <v>4691.08</v>
      </c>
      <c r="O95" s="7">
        <f t="shared" si="83"/>
        <v>4691.08</v>
      </c>
      <c r="P95" s="7">
        <f t="shared" si="83"/>
        <v>4691.08</v>
      </c>
      <c r="Q95" s="7">
        <f>$B$95/12+0.04</f>
        <v>4691.12</v>
      </c>
      <c r="R95" s="39"/>
      <c r="S95" s="38"/>
    </row>
    <row r="96" spans="1:19" ht="18" customHeight="1" x14ac:dyDescent="0.25">
      <c r="A96" s="1" t="s">
        <v>65</v>
      </c>
      <c r="B96" s="6">
        <f t="shared" si="58"/>
        <v>59409</v>
      </c>
      <c r="C96" s="6">
        <v>24413</v>
      </c>
      <c r="D96" s="6">
        <v>33916</v>
      </c>
      <c r="E96" s="6">
        <v>1080</v>
      </c>
      <c r="F96" s="7">
        <f>$B$96/12</f>
        <v>4950.75</v>
      </c>
      <c r="G96" s="7">
        <f t="shared" ref="G96:P96" si="84">$B$96/12</f>
        <v>4950.75</v>
      </c>
      <c r="H96" s="7">
        <f t="shared" si="84"/>
        <v>4950.75</v>
      </c>
      <c r="I96" s="7">
        <f t="shared" si="84"/>
        <v>4950.75</v>
      </c>
      <c r="J96" s="7">
        <f t="shared" si="84"/>
        <v>4950.75</v>
      </c>
      <c r="K96" s="7">
        <f t="shared" si="84"/>
        <v>4950.75</v>
      </c>
      <c r="L96" s="7">
        <f t="shared" si="84"/>
        <v>4950.75</v>
      </c>
      <c r="M96" s="7">
        <f t="shared" si="84"/>
        <v>4950.75</v>
      </c>
      <c r="N96" s="7">
        <f t="shared" si="84"/>
        <v>4950.75</v>
      </c>
      <c r="O96" s="7">
        <f t="shared" si="84"/>
        <v>4950.75</v>
      </c>
      <c r="P96" s="7">
        <f t="shared" si="84"/>
        <v>4950.75</v>
      </c>
      <c r="Q96" s="7">
        <f>$B$96/12</f>
        <v>4950.75</v>
      </c>
      <c r="R96" s="39"/>
      <c r="S96" s="38"/>
    </row>
    <row r="97" spans="1:19" ht="18" customHeight="1" x14ac:dyDescent="0.25">
      <c r="A97" s="1" t="s">
        <v>83</v>
      </c>
      <c r="B97" s="6">
        <f t="shared" si="58"/>
        <v>104758</v>
      </c>
      <c r="C97" s="6">
        <v>43218</v>
      </c>
      <c r="D97" s="6">
        <v>60040</v>
      </c>
      <c r="E97" s="6">
        <v>1500</v>
      </c>
      <c r="F97" s="7">
        <f>$B$97/12</f>
        <v>8729.83</v>
      </c>
      <c r="G97" s="7">
        <f t="shared" ref="G97:P97" si="85">$B$97/12</f>
        <v>8729.83</v>
      </c>
      <c r="H97" s="7">
        <f t="shared" si="85"/>
        <v>8729.83</v>
      </c>
      <c r="I97" s="7">
        <f t="shared" si="85"/>
        <v>8729.83</v>
      </c>
      <c r="J97" s="7">
        <f t="shared" si="85"/>
        <v>8729.83</v>
      </c>
      <c r="K97" s="7">
        <f t="shared" si="85"/>
        <v>8729.83</v>
      </c>
      <c r="L97" s="7">
        <f t="shared" si="85"/>
        <v>8729.83</v>
      </c>
      <c r="M97" s="7">
        <f t="shared" si="85"/>
        <v>8729.83</v>
      </c>
      <c r="N97" s="7">
        <f t="shared" si="85"/>
        <v>8729.83</v>
      </c>
      <c r="O97" s="7">
        <f t="shared" si="85"/>
        <v>8729.83</v>
      </c>
      <c r="P97" s="7">
        <f t="shared" si="85"/>
        <v>8729.83</v>
      </c>
      <c r="Q97" s="7">
        <f>$B$97/12+0.04</f>
        <v>8729.8700000000008</v>
      </c>
      <c r="R97" s="39"/>
      <c r="S97" s="38"/>
    </row>
    <row r="98" spans="1:19" ht="18" customHeight="1" x14ac:dyDescent="0.25">
      <c r="A98" s="1" t="s">
        <v>66</v>
      </c>
      <c r="B98" s="6">
        <f t="shared" si="58"/>
        <v>59881</v>
      </c>
      <c r="C98" s="6">
        <v>25063</v>
      </c>
      <c r="D98" s="6">
        <v>34818</v>
      </c>
      <c r="E98" s="6"/>
      <c r="F98" s="7">
        <f>$B$98/12</f>
        <v>4990.08</v>
      </c>
      <c r="G98" s="7">
        <f t="shared" ref="G98:P98" si="86">$B$98/12</f>
        <v>4990.08</v>
      </c>
      <c r="H98" s="7">
        <f t="shared" si="86"/>
        <v>4990.08</v>
      </c>
      <c r="I98" s="7">
        <f t="shared" si="86"/>
        <v>4990.08</v>
      </c>
      <c r="J98" s="7">
        <f t="shared" si="86"/>
        <v>4990.08</v>
      </c>
      <c r="K98" s="7">
        <f t="shared" si="86"/>
        <v>4990.08</v>
      </c>
      <c r="L98" s="7">
        <f t="shared" si="86"/>
        <v>4990.08</v>
      </c>
      <c r="M98" s="7">
        <f t="shared" si="86"/>
        <v>4990.08</v>
      </c>
      <c r="N98" s="7">
        <f t="shared" si="86"/>
        <v>4990.08</v>
      </c>
      <c r="O98" s="7">
        <f t="shared" si="86"/>
        <v>4990.08</v>
      </c>
      <c r="P98" s="7">
        <f t="shared" si="86"/>
        <v>4990.08</v>
      </c>
      <c r="Q98" s="7">
        <f>$B$98/12+0.04</f>
        <v>4990.12</v>
      </c>
      <c r="R98" s="39"/>
      <c r="S98" s="38"/>
    </row>
    <row r="99" spans="1:19" ht="18" customHeight="1" x14ac:dyDescent="0.25">
      <c r="A99" s="1" t="s">
        <v>67</v>
      </c>
      <c r="B99" s="6">
        <f t="shared" si="58"/>
        <v>57217</v>
      </c>
      <c r="C99" s="6">
        <v>23621</v>
      </c>
      <c r="D99" s="6">
        <v>32816</v>
      </c>
      <c r="E99" s="6">
        <v>780</v>
      </c>
      <c r="F99" s="7">
        <f>$B$99/12</f>
        <v>4768.08</v>
      </c>
      <c r="G99" s="7">
        <f t="shared" ref="G99:P99" si="87">$B$99/12</f>
        <v>4768.08</v>
      </c>
      <c r="H99" s="7">
        <f t="shared" si="87"/>
        <v>4768.08</v>
      </c>
      <c r="I99" s="7">
        <f t="shared" si="87"/>
        <v>4768.08</v>
      </c>
      <c r="J99" s="7">
        <f t="shared" si="87"/>
        <v>4768.08</v>
      </c>
      <c r="K99" s="7">
        <f t="shared" si="87"/>
        <v>4768.08</v>
      </c>
      <c r="L99" s="7">
        <f t="shared" si="87"/>
        <v>4768.08</v>
      </c>
      <c r="M99" s="7">
        <f t="shared" si="87"/>
        <v>4768.08</v>
      </c>
      <c r="N99" s="7">
        <f t="shared" si="87"/>
        <v>4768.08</v>
      </c>
      <c r="O99" s="7">
        <f t="shared" si="87"/>
        <v>4768.08</v>
      </c>
      <c r="P99" s="7">
        <f t="shared" si="87"/>
        <v>4768.08</v>
      </c>
      <c r="Q99" s="7">
        <f>$B$99/12+0.04</f>
        <v>4768.12</v>
      </c>
      <c r="R99" s="39"/>
      <c r="S99" s="38"/>
    </row>
    <row r="100" spans="1:19" ht="18" customHeight="1" x14ac:dyDescent="0.25">
      <c r="A100" s="1" t="s">
        <v>104</v>
      </c>
      <c r="B100" s="6">
        <f>C100+D100+E100</f>
        <v>399582</v>
      </c>
      <c r="C100" s="6">
        <v>167242</v>
      </c>
      <c r="D100" s="6">
        <v>232340</v>
      </c>
      <c r="E100" s="6"/>
      <c r="F100" s="7">
        <f t="shared" ref="F100:Q100" si="88">$B$100/12</f>
        <v>33298.5</v>
      </c>
      <c r="G100" s="7">
        <f t="shared" si="88"/>
        <v>33298.5</v>
      </c>
      <c r="H100" s="7">
        <f t="shared" si="88"/>
        <v>33298.5</v>
      </c>
      <c r="I100" s="7">
        <f t="shared" si="88"/>
        <v>33298.5</v>
      </c>
      <c r="J100" s="7">
        <f t="shared" si="88"/>
        <v>33298.5</v>
      </c>
      <c r="K100" s="7">
        <f t="shared" si="88"/>
        <v>33298.5</v>
      </c>
      <c r="L100" s="7">
        <f t="shared" si="88"/>
        <v>33298.5</v>
      </c>
      <c r="M100" s="7">
        <f t="shared" si="88"/>
        <v>33298.5</v>
      </c>
      <c r="N100" s="7">
        <f t="shared" si="88"/>
        <v>33298.5</v>
      </c>
      <c r="O100" s="7">
        <f t="shared" si="88"/>
        <v>33298.5</v>
      </c>
      <c r="P100" s="7">
        <f t="shared" si="88"/>
        <v>33298.5</v>
      </c>
      <c r="Q100" s="7">
        <f t="shared" si="88"/>
        <v>33298.5</v>
      </c>
      <c r="R100" s="39"/>
      <c r="S100" s="38"/>
    </row>
    <row r="101" spans="1:19" ht="18" customHeight="1" x14ac:dyDescent="0.25">
      <c r="A101" s="2" t="s">
        <v>106</v>
      </c>
      <c r="B101" s="6">
        <f t="shared" si="58"/>
        <v>553675</v>
      </c>
      <c r="C101" s="6">
        <v>231736</v>
      </c>
      <c r="D101" s="6">
        <v>321939</v>
      </c>
      <c r="E101" s="6"/>
      <c r="F101" s="7">
        <f t="shared" ref="F101:P101" si="89">$B$101/12</f>
        <v>46139.58</v>
      </c>
      <c r="G101" s="7">
        <f t="shared" si="89"/>
        <v>46139.58</v>
      </c>
      <c r="H101" s="7">
        <f t="shared" si="89"/>
        <v>46139.58</v>
      </c>
      <c r="I101" s="7">
        <f t="shared" si="89"/>
        <v>46139.58</v>
      </c>
      <c r="J101" s="7">
        <f t="shared" si="89"/>
        <v>46139.58</v>
      </c>
      <c r="K101" s="7">
        <f t="shared" si="89"/>
        <v>46139.58</v>
      </c>
      <c r="L101" s="7">
        <f t="shared" si="89"/>
        <v>46139.58</v>
      </c>
      <c r="M101" s="7">
        <f t="shared" si="89"/>
        <v>46139.58</v>
      </c>
      <c r="N101" s="7">
        <f t="shared" si="89"/>
        <v>46139.58</v>
      </c>
      <c r="O101" s="7">
        <f t="shared" si="89"/>
        <v>46139.58</v>
      </c>
      <c r="P101" s="7">
        <f t="shared" si="89"/>
        <v>46139.58</v>
      </c>
      <c r="Q101" s="7">
        <f>$B$101/12+0.04</f>
        <v>46139.62</v>
      </c>
      <c r="R101" s="39"/>
      <c r="S101" s="38"/>
    </row>
    <row r="102" spans="1:19" ht="18" customHeight="1" x14ac:dyDescent="0.25">
      <c r="A102" s="1" t="s">
        <v>68</v>
      </c>
      <c r="B102" s="6">
        <f t="shared" si="58"/>
        <v>60085</v>
      </c>
      <c r="C102" s="6">
        <v>24319</v>
      </c>
      <c r="D102" s="6">
        <v>33786</v>
      </c>
      <c r="E102" s="6">
        <v>1980</v>
      </c>
      <c r="F102" s="7">
        <f t="shared" ref="F102:P102" si="90">$B$102/12</f>
        <v>5007.08</v>
      </c>
      <c r="G102" s="7">
        <f t="shared" si="90"/>
        <v>5007.08</v>
      </c>
      <c r="H102" s="7">
        <f t="shared" si="90"/>
        <v>5007.08</v>
      </c>
      <c r="I102" s="7">
        <f t="shared" si="90"/>
        <v>5007.08</v>
      </c>
      <c r="J102" s="7">
        <f t="shared" si="90"/>
        <v>5007.08</v>
      </c>
      <c r="K102" s="7">
        <f t="shared" si="90"/>
        <v>5007.08</v>
      </c>
      <c r="L102" s="7">
        <f t="shared" si="90"/>
        <v>5007.08</v>
      </c>
      <c r="M102" s="7">
        <f t="shared" si="90"/>
        <v>5007.08</v>
      </c>
      <c r="N102" s="7">
        <f t="shared" si="90"/>
        <v>5007.08</v>
      </c>
      <c r="O102" s="7">
        <f t="shared" si="90"/>
        <v>5007.08</v>
      </c>
      <c r="P102" s="7">
        <f t="shared" si="90"/>
        <v>5007.08</v>
      </c>
      <c r="Q102" s="7">
        <f>$B$102/12+0.04</f>
        <v>5007.12</v>
      </c>
      <c r="R102" s="39"/>
      <c r="S102" s="38"/>
    </row>
    <row r="103" spans="1:19" ht="18" customHeight="1" x14ac:dyDescent="0.25">
      <c r="A103" s="1" t="s">
        <v>69</v>
      </c>
      <c r="B103" s="6">
        <f t="shared" si="58"/>
        <v>132465</v>
      </c>
      <c r="C103" s="6">
        <v>55442</v>
      </c>
      <c r="D103" s="6">
        <v>77023</v>
      </c>
      <c r="E103" s="6"/>
      <c r="F103" s="7">
        <f t="shared" ref="F103:P103" si="91">$B$103/12</f>
        <v>11038.75</v>
      </c>
      <c r="G103" s="7">
        <f t="shared" si="91"/>
        <v>11038.75</v>
      </c>
      <c r="H103" s="7">
        <f t="shared" si="91"/>
        <v>11038.75</v>
      </c>
      <c r="I103" s="7">
        <f t="shared" si="91"/>
        <v>11038.75</v>
      </c>
      <c r="J103" s="7">
        <f t="shared" si="91"/>
        <v>11038.75</v>
      </c>
      <c r="K103" s="7">
        <f t="shared" si="91"/>
        <v>11038.75</v>
      </c>
      <c r="L103" s="7">
        <f t="shared" si="91"/>
        <v>11038.75</v>
      </c>
      <c r="M103" s="7">
        <f t="shared" si="91"/>
        <v>11038.75</v>
      </c>
      <c r="N103" s="7">
        <f t="shared" si="91"/>
        <v>11038.75</v>
      </c>
      <c r="O103" s="7">
        <f t="shared" si="91"/>
        <v>11038.75</v>
      </c>
      <c r="P103" s="7">
        <f t="shared" si="91"/>
        <v>11038.75</v>
      </c>
      <c r="Q103" s="7">
        <f>$B$103/12</f>
        <v>11038.75</v>
      </c>
      <c r="R103" s="39"/>
      <c r="S103" s="38"/>
    </row>
    <row r="104" spans="1:19" ht="18" customHeight="1" x14ac:dyDescent="0.25">
      <c r="A104" s="1" t="s">
        <v>120</v>
      </c>
      <c r="B104" s="6">
        <f>C104+D104+E104</f>
        <v>193189</v>
      </c>
      <c r="C104" s="6">
        <v>80857</v>
      </c>
      <c r="D104" s="6">
        <v>112332</v>
      </c>
      <c r="E104" s="6"/>
      <c r="F104" s="7">
        <f t="shared" ref="F104:Q104" si="92">$B$104/12</f>
        <v>16099.08</v>
      </c>
      <c r="G104" s="7">
        <f t="shared" si="92"/>
        <v>16099.08</v>
      </c>
      <c r="H104" s="7">
        <f t="shared" si="92"/>
        <v>16099.08</v>
      </c>
      <c r="I104" s="7">
        <f t="shared" si="92"/>
        <v>16099.08</v>
      </c>
      <c r="J104" s="7">
        <f t="shared" si="92"/>
        <v>16099.08</v>
      </c>
      <c r="K104" s="7">
        <f t="shared" si="92"/>
        <v>16099.08</v>
      </c>
      <c r="L104" s="7">
        <f t="shared" si="92"/>
        <v>16099.08</v>
      </c>
      <c r="M104" s="7">
        <f t="shared" si="92"/>
        <v>16099.08</v>
      </c>
      <c r="N104" s="7">
        <f t="shared" si="92"/>
        <v>16099.08</v>
      </c>
      <c r="O104" s="7">
        <f t="shared" si="92"/>
        <v>16099.08</v>
      </c>
      <c r="P104" s="7">
        <f t="shared" si="92"/>
        <v>16099.08</v>
      </c>
      <c r="Q104" s="7">
        <f t="shared" si="92"/>
        <v>16099.08</v>
      </c>
      <c r="R104" s="39"/>
      <c r="S104" s="38"/>
    </row>
    <row r="105" spans="1:19" ht="18" customHeight="1" x14ac:dyDescent="0.25">
      <c r="A105" s="1" t="s">
        <v>70</v>
      </c>
      <c r="B105" s="6">
        <f t="shared" si="58"/>
        <v>727581</v>
      </c>
      <c r="C105" s="6">
        <v>304523</v>
      </c>
      <c r="D105" s="6">
        <v>423058</v>
      </c>
      <c r="E105" s="6"/>
      <c r="F105" s="7">
        <f>$B$105/12</f>
        <v>60631.75</v>
      </c>
      <c r="G105" s="7">
        <f t="shared" ref="G105:P105" si="93">$B$105/12</f>
        <v>60631.75</v>
      </c>
      <c r="H105" s="7">
        <f t="shared" si="93"/>
        <v>60631.75</v>
      </c>
      <c r="I105" s="7">
        <f t="shared" si="93"/>
        <v>60631.75</v>
      </c>
      <c r="J105" s="7">
        <f t="shared" si="93"/>
        <v>60631.75</v>
      </c>
      <c r="K105" s="7">
        <f t="shared" si="93"/>
        <v>60631.75</v>
      </c>
      <c r="L105" s="7">
        <f t="shared" si="93"/>
        <v>60631.75</v>
      </c>
      <c r="M105" s="7">
        <f t="shared" si="93"/>
        <v>60631.75</v>
      </c>
      <c r="N105" s="7">
        <f t="shared" si="93"/>
        <v>60631.75</v>
      </c>
      <c r="O105" s="7">
        <f t="shared" si="93"/>
        <v>60631.75</v>
      </c>
      <c r="P105" s="7">
        <f t="shared" si="93"/>
        <v>60631.75</v>
      </c>
      <c r="Q105" s="7">
        <f>$B$105/12</f>
        <v>60631.75</v>
      </c>
      <c r="R105" s="39"/>
      <c r="S105" s="38"/>
    </row>
    <row r="106" spans="1:19" ht="18" customHeight="1" x14ac:dyDescent="0.25">
      <c r="A106" s="1" t="s">
        <v>71</v>
      </c>
      <c r="B106" s="6">
        <f t="shared" si="58"/>
        <v>1227107</v>
      </c>
      <c r="C106" s="6">
        <v>513595</v>
      </c>
      <c r="D106" s="6">
        <v>713512</v>
      </c>
      <c r="E106" s="6"/>
      <c r="F106" s="7">
        <f>$B$106/12</f>
        <v>102258.92</v>
      </c>
      <c r="G106" s="7">
        <f t="shared" ref="G106:P106" si="94">$B$106/12</f>
        <v>102258.92</v>
      </c>
      <c r="H106" s="7">
        <f t="shared" si="94"/>
        <v>102258.92</v>
      </c>
      <c r="I106" s="7">
        <f t="shared" si="94"/>
        <v>102258.92</v>
      </c>
      <c r="J106" s="7">
        <f t="shared" si="94"/>
        <v>102258.92</v>
      </c>
      <c r="K106" s="7">
        <f t="shared" si="94"/>
        <v>102258.92</v>
      </c>
      <c r="L106" s="7">
        <f t="shared" si="94"/>
        <v>102258.92</v>
      </c>
      <c r="M106" s="7">
        <f t="shared" si="94"/>
        <v>102258.92</v>
      </c>
      <c r="N106" s="7">
        <f t="shared" si="94"/>
        <v>102258.92</v>
      </c>
      <c r="O106" s="7">
        <f t="shared" si="94"/>
        <v>102258.92</v>
      </c>
      <c r="P106" s="7">
        <f t="shared" si="94"/>
        <v>102258.92</v>
      </c>
      <c r="Q106" s="7">
        <f>$B$106/12-0.04</f>
        <v>102258.88</v>
      </c>
      <c r="R106" s="39"/>
      <c r="S106" s="38"/>
    </row>
    <row r="107" spans="1:19" ht="18" customHeight="1" x14ac:dyDescent="0.25">
      <c r="A107" s="1" t="s">
        <v>97</v>
      </c>
      <c r="B107" s="6">
        <f t="shared" si="58"/>
        <v>66689</v>
      </c>
      <c r="C107" s="6">
        <v>27511</v>
      </c>
      <c r="D107" s="6">
        <v>38218</v>
      </c>
      <c r="E107" s="6">
        <v>960</v>
      </c>
      <c r="F107" s="7">
        <f>$B$107/12</f>
        <v>5557.42</v>
      </c>
      <c r="G107" s="7">
        <f t="shared" ref="G107:P107" si="95">$B$107/12</f>
        <v>5557.42</v>
      </c>
      <c r="H107" s="7">
        <f t="shared" si="95"/>
        <v>5557.42</v>
      </c>
      <c r="I107" s="7">
        <f t="shared" si="95"/>
        <v>5557.42</v>
      </c>
      <c r="J107" s="7">
        <f t="shared" si="95"/>
        <v>5557.42</v>
      </c>
      <c r="K107" s="7">
        <f t="shared" si="95"/>
        <v>5557.42</v>
      </c>
      <c r="L107" s="7">
        <f t="shared" si="95"/>
        <v>5557.42</v>
      </c>
      <c r="M107" s="7">
        <f t="shared" si="95"/>
        <v>5557.42</v>
      </c>
      <c r="N107" s="7">
        <f t="shared" si="95"/>
        <v>5557.42</v>
      </c>
      <c r="O107" s="7">
        <f t="shared" si="95"/>
        <v>5557.42</v>
      </c>
      <c r="P107" s="7">
        <f t="shared" si="95"/>
        <v>5557.42</v>
      </c>
      <c r="Q107" s="7">
        <f>$B$107/12-0.04</f>
        <v>5557.38</v>
      </c>
      <c r="R107" s="39"/>
      <c r="S107" s="38"/>
    </row>
    <row r="108" spans="1:19" ht="18" customHeight="1" x14ac:dyDescent="0.25">
      <c r="A108" s="1" t="s">
        <v>118</v>
      </c>
      <c r="B108" s="6">
        <f t="shared" si="58"/>
        <v>90330</v>
      </c>
      <c r="C108" s="6">
        <v>37807</v>
      </c>
      <c r="D108" s="6">
        <v>52523</v>
      </c>
      <c r="E108" s="6"/>
      <c r="F108" s="7"/>
      <c r="G108" s="7">
        <f>B108/4</f>
        <v>22582.5</v>
      </c>
      <c r="H108" s="7"/>
      <c r="I108" s="7">
        <f>B108/4</f>
        <v>22582.5</v>
      </c>
      <c r="J108" s="7"/>
      <c r="K108" s="7"/>
      <c r="L108" s="7">
        <f>B108/4</f>
        <v>22582.5</v>
      </c>
      <c r="M108" s="7"/>
      <c r="N108" s="7"/>
      <c r="O108" s="9">
        <f>B108/4</f>
        <v>22582.5</v>
      </c>
      <c r="P108" s="7"/>
      <c r="Q108" s="7"/>
      <c r="R108" s="39"/>
      <c r="S108" s="38"/>
    </row>
    <row r="109" spans="1:19" ht="18" customHeight="1" x14ac:dyDescent="0.25">
      <c r="A109" s="1" t="s">
        <v>72</v>
      </c>
      <c r="B109" s="6">
        <f t="shared" si="58"/>
        <v>100073</v>
      </c>
      <c r="C109" s="6">
        <v>41884</v>
      </c>
      <c r="D109" s="6">
        <v>58189</v>
      </c>
      <c r="E109" s="6"/>
      <c r="F109" s="7">
        <f>$B$109/12</f>
        <v>8339.42</v>
      </c>
      <c r="G109" s="7">
        <f t="shared" ref="G109:P109" si="96">$B$109/12</f>
        <v>8339.42</v>
      </c>
      <c r="H109" s="7">
        <f t="shared" si="96"/>
        <v>8339.42</v>
      </c>
      <c r="I109" s="7">
        <f t="shared" si="96"/>
        <v>8339.42</v>
      </c>
      <c r="J109" s="7">
        <f t="shared" si="96"/>
        <v>8339.42</v>
      </c>
      <c r="K109" s="7">
        <f t="shared" si="96"/>
        <v>8339.42</v>
      </c>
      <c r="L109" s="7">
        <f t="shared" si="96"/>
        <v>8339.42</v>
      </c>
      <c r="M109" s="7">
        <f t="shared" si="96"/>
        <v>8339.42</v>
      </c>
      <c r="N109" s="7">
        <f t="shared" si="96"/>
        <v>8339.42</v>
      </c>
      <c r="O109" s="7">
        <f t="shared" si="96"/>
        <v>8339.42</v>
      </c>
      <c r="P109" s="7">
        <f t="shared" si="96"/>
        <v>8339.42</v>
      </c>
      <c r="Q109" s="7">
        <f>$B$109/12-0.04</f>
        <v>8339.3799999999992</v>
      </c>
      <c r="R109" s="39"/>
      <c r="S109" s="38"/>
    </row>
    <row r="110" spans="1:19" ht="18" customHeight="1" x14ac:dyDescent="0.25">
      <c r="A110" s="1" t="s">
        <v>73</v>
      </c>
      <c r="B110" s="6">
        <f t="shared" si="58"/>
        <v>59077</v>
      </c>
      <c r="C110" s="6">
        <v>24174</v>
      </c>
      <c r="D110" s="6">
        <v>33583</v>
      </c>
      <c r="E110" s="6">
        <v>1320</v>
      </c>
      <c r="F110" s="7">
        <f>$B$110/12</f>
        <v>4923.08</v>
      </c>
      <c r="G110" s="7">
        <f t="shared" ref="G110:P110" si="97">$B$110/12</f>
        <v>4923.08</v>
      </c>
      <c r="H110" s="7">
        <f t="shared" si="97"/>
        <v>4923.08</v>
      </c>
      <c r="I110" s="7">
        <f t="shared" si="97"/>
        <v>4923.08</v>
      </c>
      <c r="J110" s="7">
        <f t="shared" si="97"/>
        <v>4923.08</v>
      </c>
      <c r="K110" s="7">
        <f t="shared" si="97"/>
        <v>4923.08</v>
      </c>
      <c r="L110" s="7">
        <f t="shared" si="97"/>
        <v>4923.08</v>
      </c>
      <c r="M110" s="7">
        <f t="shared" si="97"/>
        <v>4923.08</v>
      </c>
      <c r="N110" s="7">
        <f t="shared" si="97"/>
        <v>4923.08</v>
      </c>
      <c r="O110" s="7">
        <f t="shared" si="97"/>
        <v>4923.08</v>
      </c>
      <c r="P110" s="7">
        <f t="shared" si="97"/>
        <v>4923.08</v>
      </c>
      <c r="Q110" s="7">
        <f>$B$110/12+0.04</f>
        <v>4923.12</v>
      </c>
      <c r="R110" s="39"/>
      <c r="S110" s="38"/>
    </row>
    <row r="111" spans="1:19" ht="18" customHeight="1" x14ac:dyDescent="0.25">
      <c r="A111" s="1" t="s">
        <v>93</v>
      </c>
      <c r="B111" s="6">
        <f t="shared" si="58"/>
        <v>182396</v>
      </c>
      <c r="C111" s="6">
        <v>75519</v>
      </c>
      <c r="D111" s="6">
        <v>104914</v>
      </c>
      <c r="E111" s="44">
        <v>1963</v>
      </c>
      <c r="F111" s="7">
        <f>$B$111/12</f>
        <v>15199.67</v>
      </c>
      <c r="G111" s="7">
        <f t="shared" ref="G111:P111" si="98">$B$111/12</f>
        <v>15199.67</v>
      </c>
      <c r="H111" s="7">
        <f t="shared" si="98"/>
        <v>15199.67</v>
      </c>
      <c r="I111" s="7">
        <f t="shared" si="98"/>
        <v>15199.67</v>
      </c>
      <c r="J111" s="7">
        <f t="shared" si="98"/>
        <v>15199.67</v>
      </c>
      <c r="K111" s="7">
        <f t="shared" si="98"/>
        <v>15199.67</v>
      </c>
      <c r="L111" s="7">
        <f t="shared" si="98"/>
        <v>15199.67</v>
      </c>
      <c r="M111" s="7">
        <f t="shared" si="98"/>
        <v>15199.67</v>
      </c>
      <c r="N111" s="7">
        <f t="shared" si="98"/>
        <v>15199.67</v>
      </c>
      <c r="O111" s="7">
        <f t="shared" si="98"/>
        <v>15199.67</v>
      </c>
      <c r="P111" s="7">
        <f t="shared" si="98"/>
        <v>15199.67</v>
      </c>
      <c r="Q111" s="7">
        <f>$B$111/12-0.04</f>
        <v>15199.63</v>
      </c>
      <c r="R111" s="39"/>
      <c r="S111" s="38"/>
    </row>
    <row r="112" spans="1:19" ht="18" customHeight="1" x14ac:dyDescent="0.25">
      <c r="A112" s="1" t="s">
        <v>74</v>
      </c>
      <c r="B112" s="6">
        <f t="shared" si="58"/>
        <v>81159</v>
      </c>
      <c r="C112" s="6">
        <v>33968</v>
      </c>
      <c r="D112" s="6">
        <v>47191</v>
      </c>
      <c r="E112" s="6"/>
      <c r="F112" s="7">
        <f>$B$112/12</f>
        <v>6763.25</v>
      </c>
      <c r="G112" s="7">
        <f t="shared" ref="G112:P112" si="99">$B$112/12</f>
        <v>6763.25</v>
      </c>
      <c r="H112" s="7">
        <f t="shared" si="99"/>
        <v>6763.25</v>
      </c>
      <c r="I112" s="7">
        <f t="shared" si="99"/>
        <v>6763.25</v>
      </c>
      <c r="J112" s="7">
        <f t="shared" si="99"/>
        <v>6763.25</v>
      </c>
      <c r="K112" s="7">
        <f t="shared" si="99"/>
        <v>6763.25</v>
      </c>
      <c r="L112" s="7">
        <f t="shared" si="99"/>
        <v>6763.25</v>
      </c>
      <c r="M112" s="7">
        <f t="shared" si="99"/>
        <v>6763.25</v>
      </c>
      <c r="N112" s="7">
        <f t="shared" si="99"/>
        <v>6763.25</v>
      </c>
      <c r="O112" s="7">
        <f t="shared" si="99"/>
        <v>6763.25</v>
      </c>
      <c r="P112" s="7">
        <f t="shared" si="99"/>
        <v>6763.25</v>
      </c>
      <c r="Q112" s="7">
        <f>$B$112/12</f>
        <v>6763.25</v>
      </c>
      <c r="R112" s="39"/>
      <c r="S112" s="38"/>
    </row>
    <row r="113" spans="1:19" ht="18" customHeight="1" x14ac:dyDescent="0.25">
      <c r="A113" s="1" t="s">
        <v>121</v>
      </c>
      <c r="B113" s="6">
        <f>C113+D113+E113</f>
        <v>109703</v>
      </c>
      <c r="C113" s="6">
        <v>45914</v>
      </c>
      <c r="D113" s="6">
        <v>63789</v>
      </c>
      <c r="E113" s="6"/>
      <c r="F113" s="7">
        <f t="shared" ref="F113:P113" si="100">$B$113/12</f>
        <v>9141.92</v>
      </c>
      <c r="G113" s="7">
        <f t="shared" si="100"/>
        <v>9141.92</v>
      </c>
      <c r="H113" s="7">
        <f t="shared" si="100"/>
        <v>9141.92</v>
      </c>
      <c r="I113" s="7">
        <f t="shared" si="100"/>
        <v>9141.92</v>
      </c>
      <c r="J113" s="7">
        <f t="shared" si="100"/>
        <v>9141.92</v>
      </c>
      <c r="K113" s="7">
        <f t="shared" si="100"/>
        <v>9141.92</v>
      </c>
      <c r="L113" s="7">
        <f t="shared" si="100"/>
        <v>9141.92</v>
      </c>
      <c r="M113" s="7">
        <f t="shared" si="100"/>
        <v>9141.92</v>
      </c>
      <c r="N113" s="7">
        <f t="shared" si="100"/>
        <v>9141.92</v>
      </c>
      <c r="O113" s="7">
        <f t="shared" si="100"/>
        <v>9141.92</v>
      </c>
      <c r="P113" s="7">
        <f t="shared" si="100"/>
        <v>9141.92</v>
      </c>
      <c r="Q113" s="7">
        <f>$B$113/12-0.04</f>
        <v>9141.8799999999992</v>
      </c>
      <c r="R113" s="39"/>
      <c r="S113" s="38"/>
    </row>
    <row r="114" spans="1:19" ht="18" customHeight="1" x14ac:dyDescent="0.25">
      <c r="A114" s="1" t="s">
        <v>75</v>
      </c>
      <c r="B114" s="6">
        <f t="shared" si="58"/>
        <v>76833</v>
      </c>
      <c r="C114" s="6">
        <v>32158</v>
      </c>
      <c r="D114" s="6">
        <v>44675</v>
      </c>
      <c r="E114" s="6"/>
      <c r="F114" s="7">
        <f>$B$114/12</f>
        <v>6402.75</v>
      </c>
      <c r="G114" s="7">
        <f t="shared" ref="G114:P114" si="101">$B$114/12</f>
        <v>6402.75</v>
      </c>
      <c r="H114" s="7">
        <f t="shared" si="101"/>
        <v>6402.75</v>
      </c>
      <c r="I114" s="7">
        <f t="shared" si="101"/>
        <v>6402.75</v>
      </c>
      <c r="J114" s="7">
        <f t="shared" si="101"/>
        <v>6402.75</v>
      </c>
      <c r="K114" s="7">
        <f t="shared" si="101"/>
        <v>6402.75</v>
      </c>
      <c r="L114" s="7">
        <f t="shared" si="101"/>
        <v>6402.75</v>
      </c>
      <c r="M114" s="7">
        <f t="shared" si="101"/>
        <v>6402.75</v>
      </c>
      <c r="N114" s="7">
        <f t="shared" si="101"/>
        <v>6402.75</v>
      </c>
      <c r="O114" s="7">
        <f t="shared" si="101"/>
        <v>6402.75</v>
      </c>
      <c r="P114" s="7">
        <f t="shared" si="101"/>
        <v>6402.75</v>
      </c>
      <c r="Q114" s="7">
        <f>$B$114/12</f>
        <v>6402.75</v>
      </c>
      <c r="R114" s="39"/>
      <c r="S114" s="38"/>
    </row>
    <row r="115" spans="1:19" ht="18" customHeight="1" x14ac:dyDescent="0.25">
      <c r="A115" s="1" t="s">
        <v>88</v>
      </c>
      <c r="B115" s="6">
        <f t="shared" si="58"/>
        <v>77207</v>
      </c>
      <c r="C115" s="6">
        <v>32314</v>
      </c>
      <c r="D115" s="6">
        <v>44893</v>
      </c>
      <c r="E115" s="6"/>
      <c r="F115" s="7"/>
      <c r="G115" s="7">
        <f>B115/4</f>
        <v>19301.75</v>
      </c>
      <c r="H115" s="7"/>
      <c r="I115" s="7">
        <f>B115/4</f>
        <v>19301.75</v>
      </c>
      <c r="J115" s="7"/>
      <c r="K115" s="7"/>
      <c r="L115" s="7">
        <f>B115/4</f>
        <v>19301.75</v>
      </c>
      <c r="M115" s="7"/>
      <c r="N115" s="7"/>
      <c r="O115" s="7">
        <f>B115/4</f>
        <v>19301.75</v>
      </c>
      <c r="P115" s="8"/>
      <c r="Q115" s="8"/>
      <c r="R115" s="39"/>
      <c r="S115" s="38"/>
    </row>
    <row r="116" spans="1:19" ht="18" customHeight="1" x14ac:dyDescent="0.25">
      <c r="A116" s="1" t="s">
        <v>76</v>
      </c>
      <c r="B116" s="6">
        <f t="shared" si="58"/>
        <v>80662</v>
      </c>
      <c r="C116" s="6">
        <v>33250</v>
      </c>
      <c r="D116" s="6">
        <v>46194</v>
      </c>
      <c r="E116" s="6">
        <v>1218</v>
      </c>
      <c r="F116" s="7">
        <f>$B$116/12</f>
        <v>6721.83</v>
      </c>
      <c r="G116" s="7">
        <f t="shared" ref="G116:P116" si="102">$B$116/12</f>
        <v>6721.83</v>
      </c>
      <c r="H116" s="7">
        <f t="shared" si="102"/>
        <v>6721.83</v>
      </c>
      <c r="I116" s="7">
        <f t="shared" si="102"/>
        <v>6721.83</v>
      </c>
      <c r="J116" s="7">
        <f t="shared" si="102"/>
        <v>6721.83</v>
      </c>
      <c r="K116" s="7">
        <f t="shared" si="102"/>
        <v>6721.83</v>
      </c>
      <c r="L116" s="7">
        <f t="shared" si="102"/>
        <v>6721.83</v>
      </c>
      <c r="M116" s="7">
        <f t="shared" si="102"/>
        <v>6721.83</v>
      </c>
      <c r="N116" s="7">
        <f t="shared" si="102"/>
        <v>6721.83</v>
      </c>
      <c r="O116" s="7">
        <f t="shared" si="102"/>
        <v>6721.83</v>
      </c>
      <c r="P116" s="7">
        <f t="shared" si="102"/>
        <v>6721.83</v>
      </c>
      <c r="Q116" s="7">
        <f>$B$116/12+0.04</f>
        <v>6721.87</v>
      </c>
      <c r="R116" s="39"/>
      <c r="S116" s="38"/>
    </row>
    <row r="117" spans="1:19" ht="18" customHeight="1" x14ac:dyDescent="0.25">
      <c r="A117" s="1" t="s">
        <v>77</v>
      </c>
      <c r="B117" s="6">
        <f t="shared" si="58"/>
        <v>62867</v>
      </c>
      <c r="C117" s="6">
        <v>26311</v>
      </c>
      <c r="D117" s="6">
        <v>36556</v>
      </c>
      <c r="E117" s="6"/>
      <c r="F117" s="7">
        <f>$B$117/12</f>
        <v>5238.92</v>
      </c>
      <c r="G117" s="7">
        <f t="shared" ref="G117:P117" si="103">$B$117/12</f>
        <v>5238.92</v>
      </c>
      <c r="H117" s="7">
        <f t="shared" si="103"/>
        <v>5238.92</v>
      </c>
      <c r="I117" s="7">
        <f t="shared" si="103"/>
        <v>5238.92</v>
      </c>
      <c r="J117" s="7">
        <f t="shared" si="103"/>
        <v>5238.92</v>
      </c>
      <c r="K117" s="7">
        <f t="shared" si="103"/>
        <v>5238.92</v>
      </c>
      <c r="L117" s="7">
        <f t="shared" si="103"/>
        <v>5238.92</v>
      </c>
      <c r="M117" s="7">
        <f t="shared" si="103"/>
        <v>5238.92</v>
      </c>
      <c r="N117" s="7">
        <f t="shared" si="103"/>
        <v>5238.92</v>
      </c>
      <c r="O117" s="7">
        <f t="shared" si="103"/>
        <v>5238.92</v>
      </c>
      <c r="P117" s="7">
        <f t="shared" si="103"/>
        <v>5238.92</v>
      </c>
      <c r="Q117" s="7">
        <f>$B$117/12-0.04</f>
        <v>5238.88</v>
      </c>
      <c r="R117" s="39"/>
      <c r="S117" s="38"/>
    </row>
    <row r="118" spans="1:19" ht="18" customHeight="1" x14ac:dyDescent="0.25">
      <c r="A118" s="1" t="s">
        <v>78</v>
      </c>
      <c r="B118" s="6">
        <f t="shared" si="58"/>
        <v>88347</v>
      </c>
      <c r="C118" s="6">
        <v>36976</v>
      </c>
      <c r="D118" s="6">
        <v>51371</v>
      </c>
      <c r="E118" s="6"/>
      <c r="F118" s="7">
        <f>$B$118/12</f>
        <v>7362.25</v>
      </c>
      <c r="G118" s="7">
        <f t="shared" ref="G118:P118" si="104">$B$118/12</f>
        <v>7362.25</v>
      </c>
      <c r="H118" s="7">
        <f t="shared" si="104"/>
        <v>7362.25</v>
      </c>
      <c r="I118" s="7">
        <f t="shared" si="104"/>
        <v>7362.25</v>
      </c>
      <c r="J118" s="7">
        <f t="shared" si="104"/>
        <v>7362.25</v>
      </c>
      <c r="K118" s="7">
        <f t="shared" si="104"/>
        <v>7362.25</v>
      </c>
      <c r="L118" s="7">
        <f t="shared" si="104"/>
        <v>7362.25</v>
      </c>
      <c r="M118" s="7">
        <f t="shared" si="104"/>
        <v>7362.25</v>
      </c>
      <c r="N118" s="7">
        <f t="shared" si="104"/>
        <v>7362.25</v>
      </c>
      <c r="O118" s="7">
        <f t="shared" si="104"/>
        <v>7362.25</v>
      </c>
      <c r="P118" s="7">
        <f t="shared" si="104"/>
        <v>7362.25</v>
      </c>
      <c r="Q118" s="7">
        <f>$B$118/12</f>
        <v>7362.25</v>
      </c>
      <c r="R118" s="39"/>
      <c r="S118" s="38"/>
    </row>
    <row r="119" spans="1:19" ht="18" customHeight="1" x14ac:dyDescent="0.25">
      <c r="A119" s="1" t="s">
        <v>79</v>
      </c>
      <c r="B119" s="6">
        <f t="shared" si="58"/>
        <v>66389</v>
      </c>
      <c r="C119" s="6">
        <v>27057</v>
      </c>
      <c r="D119" s="6">
        <v>37592</v>
      </c>
      <c r="E119" s="6">
        <v>1740</v>
      </c>
      <c r="F119" s="7">
        <f>$B$119/12</f>
        <v>5532.42</v>
      </c>
      <c r="G119" s="7">
        <f t="shared" ref="G119:P119" si="105">$B$119/12</f>
        <v>5532.42</v>
      </c>
      <c r="H119" s="7">
        <f t="shared" si="105"/>
        <v>5532.42</v>
      </c>
      <c r="I119" s="7">
        <f t="shared" si="105"/>
        <v>5532.42</v>
      </c>
      <c r="J119" s="7">
        <f t="shared" si="105"/>
        <v>5532.42</v>
      </c>
      <c r="K119" s="7">
        <f t="shared" si="105"/>
        <v>5532.42</v>
      </c>
      <c r="L119" s="7">
        <f t="shared" si="105"/>
        <v>5532.42</v>
      </c>
      <c r="M119" s="7">
        <f t="shared" si="105"/>
        <v>5532.42</v>
      </c>
      <c r="N119" s="7">
        <f t="shared" si="105"/>
        <v>5532.42</v>
      </c>
      <c r="O119" s="7">
        <f t="shared" si="105"/>
        <v>5532.42</v>
      </c>
      <c r="P119" s="7">
        <f t="shared" si="105"/>
        <v>5532.42</v>
      </c>
      <c r="Q119" s="7">
        <f>$B$119/12-0.04</f>
        <v>5532.38</v>
      </c>
      <c r="R119" s="39"/>
      <c r="S119" s="38"/>
    </row>
    <row r="120" spans="1:19" s="40" customFormat="1" ht="18" customHeight="1" x14ac:dyDescent="0.25">
      <c r="A120" s="47" t="s">
        <v>89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39"/>
    </row>
    <row r="121" spans="1:19" s="16" customFormat="1" ht="18" customHeight="1" x14ac:dyDescent="0.2">
      <c r="A121" s="23"/>
      <c r="B121" s="29" t="s">
        <v>107</v>
      </c>
      <c r="C121" s="30">
        <f>SUM(C120+D120)</f>
        <v>0</v>
      </c>
      <c r="D121" s="29"/>
      <c r="E121" s="29">
        <f>SUM(E5:E119)</f>
        <v>130738</v>
      </c>
      <c r="F121" s="21"/>
      <c r="G121" s="20"/>
      <c r="H121" s="20"/>
      <c r="I121" s="20"/>
      <c r="J121" s="20"/>
      <c r="K121" s="20"/>
      <c r="L121" s="20"/>
      <c r="M121" s="20"/>
      <c r="N121" s="20"/>
      <c r="Q121" s="29"/>
      <c r="R121" s="40"/>
      <c r="S121" s="41"/>
    </row>
    <row r="122" spans="1:19" x14ac:dyDescent="0.2">
      <c r="A122" s="26"/>
      <c r="B122" s="31"/>
      <c r="C122" s="30"/>
      <c r="D122" s="20"/>
      <c r="E122" s="20"/>
      <c r="F122" s="21"/>
      <c r="G122" s="20"/>
      <c r="H122" s="20"/>
      <c r="I122" s="20"/>
      <c r="J122" s="20"/>
      <c r="K122" s="20"/>
      <c r="L122" s="20"/>
      <c r="M122" s="20"/>
      <c r="N122" s="20"/>
      <c r="O122" s="16"/>
      <c r="P122" s="16"/>
      <c r="Q122" s="16"/>
    </row>
    <row r="123" spans="1:19" x14ac:dyDescent="0.2">
      <c r="A123" s="26"/>
      <c r="B123" s="32">
        <v>5686508</v>
      </c>
      <c r="C123" s="33">
        <f>B123/B125</f>
        <v>0.45908900000000002</v>
      </c>
      <c r="D123" s="20" t="s">
        <v>119</v>
      </c>
      <c r="E123" s="20"/>
      <c r="F123" s="21"/>
      <c r="G123" s="20"/>
      <c r="H123" s="20"/>
      <c r="I123" s="20"/>
      <c r="J123" s="20"/>
      <c r="K123" s="20"/>
      <c r="L123" s="20"/>
      <c r="M123" s="20"/>
      <c r="N123" s="20"/>
      <c r="O123" s="16"/>
      <c r="P123" s="16"/>
      <c r="Q123" s="16"/>
    </row>
    <row r="124" spans="1:19" x14ac:dyDescent="0.2">
      <c r="A124" s="23"/>
      <c r="B124" s="21">
        <v>6700006</v>
      </c>
      <c r="C124" s="33">
        <f>B124/B125</f>
        <v>0.54091100000000003</v>
      </c>
      <c r="D124" s="20" t="s">
        <v>111</v>
      </c>
      <c r="E124" s="20"/>
      <c r="F124" s="21"/>
      <c r="G124" s="20"/>
      <c r="H124" s="20"/>
      <c r="I124" s="20"/>
      <c r="J124" s="20"/>
      <c r="K124" s="20"/>
      <c r="L124" s="20"/>
      <c r="M124" s="20"/>
      <c r="N124" s="20"/>
      <c r="O124" s="16"/>
      <c r="P124" s="16"/>
      <c r="Q124" s="16"/>
    </row>
    <row r="125" spans="1:19" x14ac:dyDescent="0.2">
      <c r="A125" s="23"/>
      <c r="B125" s="34">
        <f>B123+B124</f>
        <v>12386514</v>
      </c>
      <c r="C125" s="20"/>
      <c r="D125" s="20"/>
      <c r="E125" s="20"/>
      <c r="F125" s="21"/>
      <c r="G125" s="20"/>
      <c r="H125" s="20"/>
      <c r="I125" s="20"/>
      <c r="J125" s="20"/>
      <c r="K125" s="20"/>
      <c r="L125" s="20"/>
      <c r="M125" s="20"/>
      <c r="N125" s="20"/>
      <c r="O125" s="16"/>
      <c r="P125" s="16"/>
      <c r="Q125" s="16"/>
    </row>
    <row r="126" spans="1:19" x14ac:dyDescent="0.2">
      <c r="A126" s="23"/>
      <c r="B126" s="16"/>
      <c r="C126" s="22"/>
      <c r="D126" s="20"/>
      <c r="E126" s="20"/>
      <c r="F126" s="21"/>
      <c r="G126" s="20"/>
      <c r="H126" s="20"/>
      <c r="I126" s="20"/>
      <c r="J126" s="20"/>
      <c r="K126" s="20"/>
      <c r="L126" s="20"/>
      <c r="M126" s="20"/>
      <c r="N126" s="20"/>
      <c r="O126" s="16"/>
      <c r="P126" s="16"/>
      <c r="Q126" s="16"/>
    </row>
    <row r="127" spans="1:19" x14ac:dyDescent="0.2">
      <c r="A127" s="23"/>
      <c r="B127" s="16"/>
      <c r="C127" s="22"/>
      <c r="D127" s="20"/>
      <c r="E127" s="20"/>
      <c r="F127" s="21"/>
      <c r="G127" s="20"/>
      <c r="H127" s="20"/>
      <c r="I127" s="20"/>
      <c r="J127" s="20"/>
      <c r="K127" s="20"/>
      <c r="L127" s="20"/>
      <c r="M127" s="20"/>
      <c r="N127" s="20"/>
      <c r="O127" s="16"/>
      <c r="P127" s="16"/>
      <c r="Q127" s="16"/>
    </row>
    <row r="128" spans="1:19" x14ac:dyDescent="0.2">
      <c r="A128" s="23"/>
      <c r="B128" s="16"/>
      <c r="C128" s="22"/>
      <c r="D128" s="20"/>
      <c r="E128" s="20"/>
      <c r="F128" s="21"/>
      <c r="G128" s="20"/>
      <c r="H128" s="20"/>
      <c r="I128" s="20"/>
      <c r="J128" s="20"/>
      <c r="K128" s="20"/>
      <c r="L128" s="20"/>
      <c r="M128" s="20"/>
      <c r="N128" s="20"/>
      <c r="O128" s="16"/>
      <c r="P128" s="16"/>
      <c r="Q128" s="16"/>
    </row>
    <row r="129" spans="1:17" x14ac:dyDescent="0.2">
      <c r="A129" s="23"/>
      <c r="B129" s="23"/>
      <c r="C129" s="27"/>
      <c r="D129" s="25"/>
      <c r="E129" s="25"/>
      <c r="F129" s="24"/>
      <c r="G129" s="25"/>
      <c r="H129" s="25"/>
      <c r="I129" s="25"/>
      <c r="J129" s="25"/>
      <c r="K129" s="25"/>
      <c r="L129" s="25"/>
      <c r="M129" s="25"/>
      <c r="N129" s="25"/>
      <c r="O129" s="23"/>
      <c r="P129" s="23"/>
      <c r="Q129" s="23"/>
    </row>
    <row r="130" spans="1:17" x14ac:dyDescent="0.2">
      <c r="A130" s="23"/>
      <c r="B130" s="23"/>
      <c r="C130" s="27"/>
      <c r="D130" s="25"/>
      <c r="E130" s="25"/>
      <c r="F130" s="24"/>
      <c r="G130" s="25"/>
      <c r="H130" s="25"/>
      <c r="I130" s="25"/>
      <c r="J130" s="25"/>
      <c r="K130" s="25"/>
      <c r="L130" s="25"/>
      <c r="M130" s="25"/>
      <c r="N130" s="25"/>
      <c r="O130" s="23"/>
      <c r="P130" s="23"/>
      <c r="Q130" s="23"/>
    </row>
    <row r="131" spans="1:17" x14ac:dyDescent="0.2">
      <c r="A131" s="16"/>
      <c r="B131" s="16"/>
      <c r="C131" s="22"/>
      <c r="D131" s="20"/>
      <c r="E131" s="20"/>
      <c r="F131" s="21"/>
      <c r="G131" s="20"/>
      <c r="H131" s="20"/>
      <c r="I131" s="20"/>
      <c r="J131" s="20"/>
      <c r="K131" s="20"/>
      <c r="L131" s="20"/>
      <c r="M131" s="20"/>
      <c r="N131" s="20"/>
      <c r="O131" s="16"/>
      <c r="P131" s="16"/>
      <c r="Q131" s="16"/>
    </row>
    <row r="132" spans="1:17" x14ac:dyDescent="0.2">
      <c r="A132" s="16"/>
      <c r="B132" s="16"/>
      <c r="C132" s="22"/>
      <c r="D132" s="20"/>
      <c r="E132" s="20"/>
      <c r="F132" s="21"/>
      <c r="G132" s="20"/>
      <c r="H132" s="20"/>
      <c r="I132" s="20"/>
      <c r="J132" s="20"/>
      <c r="K132" s="20"/>
      <c r="L132" s="20"/>
      <c r="M132" s="20"/>
      <c r="N132" s="20"/>
      <c r="O132" s="16"/>
      <c r="P132" s="16"/>
      <c r="Q132" s="16"/>
    </row>
    <row r="133" spans="1:17" x14ac:dyDescent="0.2">
      <c r="A133" s="16"/>
      <c r="B133" s="16"/>
      <c r="C133" s="22"/>
      <c r="D133" s="20"/>
      <c r="E133" s="20"/>
      <c r="F133" s="21"/>
      <c r="G133" s="20"/>
      <c r="H133" s="20"/>
      <c r="I133" s="20"/>
      <c r="J133" s="20"/>
      <c r="K133" s="20"/>
      <c r="L133" s="20"/>
      <c r="M133" s="20"/>
      <c r="N133" s="20"/>
      <c r="O133" s="16"/>
      <c r="P133" s="16"/>
      <c r="Q133" s="16"/>
    </row>
    <row r="134" spans="1:17" x14ac:dyDescent="0.2">
      <c r="A134" s="16"/>
      <c r="B134" s="16"/>
      <c r="C134" s="22"/>
      <c r="D134" s="20"/>
      <c r="E134" s="20"/>
      <c r="F134" s="21"/>
      <c r="G134" s="20"/>
      <c r="H134" s="20"/>
      <c r="I134" s="20"/>
      <c r="J134" s="20"/>
      <c r="K134" s="20"/>
      <c r="L134" s="20"/>
      <c r="M134" s="20"/>
      <c r="N134" s="20"/>
      <c r="O134" s="16"/>
      <c r="P134" s="16"/>
      <c r="Q134" s="16"/>
    </row>
  </sheetData>
  <mergeCells count="3">
    <mergeCell ref="A3:Q3"/>
    <mergeCell ref="A1:Q1"/>
    <mergeCell ref="A2:Q2"/>
  </mergeCells>
  <printOptions gridLines="1"/>
  <pageMargins left="0.25" right="0.25" top="0.75" bottom="0.75" header="0.3" footer="0.3"/>
  <pageSetup paperSize="5" scale="55" fitToWidth="0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'2026'!Print_Titles</vt:lpstr>
    </vt:vector>
  </TitlesOfParts>
  <Company>DHSS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godser</dc:creator>
  <cp:lastModifiedBy>Blevins, Mary</cp:lastModifiedBy>
  <cp:lastPrinted>2019-06-21T13:02:52Z</cp:lastPrinted>
  <dcterms:created xsi:type="dcterms:W3CDTF">2013-01-02T18:42:22Z</dcterms:created>
  <dcterms:modified xsi:type="dcterms:W3CDTF">2026-06-09T13:48:28Z</dcterms:modified>
</cp:coreProperties>
</file>